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BE4A90C5-82A8-4ACF-AF96-97C7A8E9E2C4}" xr6:coauthVersionLast="47" xr6:coauthVersionMax="47" xr10:uidLastSave="{00000000-0000-0000-0000-000000000000}"/>
  <bookViews>
    <workbookView xWindow="13845" yWindow="150" windowWidth="15120" windowHeight="15435" xr2:uid="{00000000-000D-0000-FFFF-FFFF00000000}"/>
  </bookViews>
  <sheets>
    <sheet name="等級認定検索システム" sheetId="3" r:id="rId1"/>
  </sheets>
  <definedNames>
    <definedName name="_xlnm.Print_Area" localSheetId="0">等級認定検索システム!$A$1:$W$72</definedName>
    <definedName name="種別＿35">等級認定検索システム!$AA$14:$AA$19</definedName>
    <definedName name="種別＿45">等級認定検索システム!$AA$20:$AA$25</definedName>
    <definedName name="種別＿JOC杯">等級認定検索システム!$AA$48:$AA$53</definedName>
    <definedName name="種別＿シニア">等級認定検索システム!$AA$60:$AA$65</definedName>
    <definedName name="種別＿ｼﾞｬﾊﾟﾝｶｯﾌﾟ">等級認定検索システム!$AA$54:$AA$59</definedName>
    <definedName name="種別＿ｼﾞｭﾆｱ">等級認定検索システム!#REF!</definedName>
    <definedName name="種別＿一般男女">等級認定検索システム!$AA$3:$AA$13</definedName>
    <definedName name="種別＿高校">等級認定検索システム!$AA$26:$AA$33</definedName>
    <definedName name="種別＿小学">等級認定検索システム!$AA$41:$AA$47</definedName>
    <definedName name="種別＿大学">等級認定検索システム!#REF!</definedName>
    <definedName name="種別＿中学">等級認定検索システム!$AA$34:$AA$40</definedName>
  </definedNames>
  <calcPr calcId="191029"/>
</workbook>
</file>

<file path=xl/calcChain.xml><?xml version="1.0" encoding="utf-8"?>
<calcChain xmlns="http://schemas.openxmlformats.org/spreadsheetml/2006/main">
  <c r="AB56" i="3" l="1"/>
  <c r="AB57" i="3"/>
  <c r="AB58" i="3"/>
  <c r="AB64" i="3" l="1"/>
  <c r="AB46" i="3"/>
  <c r="AB24" i="3" l="1"/>
  <c r="AB18" i="3" l="1"/>
  <c r="AB12" i="3"/>
  <c r="AB11" i="3"/>
  <c r="E3" i="3" l="1"/>
  <c r="AN12" i="3" l="1"/>
  <c r="AN11" i="3"/>
  <c r="AN10" i="3"/>
  <c r="AN9" i="3"/>
  <c r="AN8" i="3"/>
  <c r="AN7" i="3"/>
  <c r="AN6" i="3"/>
  <c r="AN5" i="3"/>
  <c r="AN4" i="3"/>
  <c r="AN3" i="3"/>
  <c r="N2" i="3"/>
  <c r="M2" i="3"/>
  <c r="AB3" i="3" l="1"/>
  <c r="AB4" i="3"/>
  <c r="AB5" i="3"/>
  <c r="AB6" i="3"/>
  <c r="AB7" i="3"/>
  <c r="AB8" i="3"/>
  <c r="AB9" i="3"/>
  <c r="AB10" i="3"/>
  <c r="AB13" i="3"/>
  <c r="AB14" i="3"/>
  <c r="AB15" i="3"/>
  <c r="AB16" i="3"/>
  <c r="AB17" i="3"/>
  <c r="AB19" i="3"/>
  <c r="AB20" i="3"/>
  <c r="AB21" i="3"/>
  <c r="AB22" i="3"/>
  <c r="AB23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7" i="3"/>
  <c r="AB48" i="3"/>
  <c r="AB49" i="3"/>
  <c r="AB50" i="3"/>
  <c r="AB51" i="3"/>
  <c r="AB52" i="3"/>
  <c r="AB53" i="3"/>
  <c r="AB54" i="3"/>
  <c r="AB55" i="3"/>
  <c r="AB59" i="3"/>
  <c r="AB60" i="3"/>
  <c r="AB61" i="3"/>
  <c r="AB62" i="3"/>
  <c r="AB63" i="3"/>
  <c r="AB65" i="3"/>
  <c r="F3" i="3" l="1"/>
  <c r="G3" i="3"/>
  <c r="K3" i="3"/>
  <c r="I3" i="3"/>
  <c r="L3" i="3"/>
  <c r="J3" i="3"/>
  <c r="H3" i="3"/>
  <c r="R3" i="3" l="1"/>
  <c r="O3" i="3"/>
  <c r="N3" i="3"/>
  <c r="Q3" i="3"/>
  <c r="M3" i="3"/>
  <c r="P3" i="3"/>
  <c r="S3" i="3" l="1"/>
  <c r="T3" i="3" s="1"/>
  <c r="V3" i="3" l="1"/>
  <c r="U3" i="3"/>
  <c r="W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2" authorId="0" shapeId="0" xr:uid="{E7619E25-382B-4DED-82BD-51E5B67607CF}">
      <text>
        <r>
          <rPr>
            <b/>
            <sz val="9"/>
            <color indexed="81"/>
            <rFont val="MS P ゴシック"/>
            <family val="3"/>
            <charset val="128"/>
          </rPr>
          <t>認定料を出すために使用してます。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" authorId="0" shapeId="0" xr:uid="{CACB15F2-BE87-43C7-98B0-B9EC9517B9E8}">
      <text>
        <r>
          <rPr>
            <sz val="9"/>
            <color indexed="81"/>
            <rFont val="MS P ゴシック"/>
            <family val="3"/>
            <charset val="128"/>
          </rPr>
          <t>出場ペア数と関係なく，右のセルから大会に応じた認定基準を出す</t>
        </r>
      </text>
    </comment>
    <comment ref="M3" authorId="0" shapeId="0" xr:uid="{74CF4C56-E1FE-4357-BFC2-3C1310CD6C05}">
      <text>
        <r>
          <rPr>
            <b/>
            <sz val="9"/>
            <color indexed="81"/>
            <rFont val="MS P ゴシック"/>
            <family val="3"/>
            <charset val="128"/>
          </rPr>
          <t>出場ペア数を考えた認定基準を出す。これと結果を比較して認定級を出す</t>
        </r>
      </text>
    </comment>
    <comment ref="E6" authorId="0" shapeId="0" xr:uid="{3088134A-5BC1-4EBC-A335-68070E57E74A}">
      <text>
        <r>
          <rPr>
            <b/>
            <sz val="9"/>
            <color indexed="81"/>
            <rFont val="MS P ゴシック"/>
            <family val="3"/>
            <charset val="128"/>
          </rPr>
          <t>この表で結果D3を
数値にしてE3に戻す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<sst xmlns="http://schemas.openxmlformats.org/spreadsheetml/2006/main" count="307" uniqueCount="158">
  <si>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</si>
  <si>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</si>
  <si>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</si>
  <si>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</si>
  <si>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種別</t>
    <rPh sb="0" eb="2">
      <t>シュベツ</t>
    </rPh>
    <phoneticPr fontId="1"/>
  </si>
  <si>
    <t>大会名</t>
    <rPh sb="0" eb="2">
      <t>タイカイ</t>
    </rPh>
    <rPh sb="2" eb="3">
      <t>メイ</t>
    </rPh>
    <phoneticPr fontId="1"/>
  </si>
  <si>
    <t>出場</t>
  </si>
  <si>
    <t xml:space="preserve"> 全日本選手権大会</t>
  </si>
  <si>
    <t xml:space="preserve"> 全日本社会人選手権大会</t>
  </si>
  <si>
    <t xml:space="preserve"> 全日本シングルス選手権大会</t>
  </si>
  <si>
    <t xml:space="preserve"> 東・西日本選手権大会</t>
  </si>
  <si>
    <t xml:space="preserve"> 各ブロック選手権大会</t>
  </si>
  <si>
    <t xml:space="preserve"> 各支部選手権大会</t>
  </si>
  <si>
    <t xml:space="preserve"> 全日本学生選手権大会</t>
  </si>
  <si>
    <t xml:space="preserve"> 東・西日本学生選手権大会</t>
  </si>
  <si>
    <t xml:space="preserve"> 東・西日本学生シングルス選手権大会</t>
  </si>
  <si>
    <t xml:space="preserve"> 各ブロック学生選手権大会</t>
  </si>
  <si>
    <t xml:space="preserve"> 各ブロック学生シングルス選手権大会</t>
  </si>
  <si>
    <t xml:space="preserve"> 全日本高校選手権大会</t>
  </si>
  <si>
    <t xml:space="preserve"> ハイスクールジャパンカップ（ダブルス）</t>
  </si>
  <si>
    <t xml:space="preserve"> 各ブロック高校選手権大会</t>
  </si>
  <si>
    <t xml:space="preserve"> 全国中学校大会</t>
  </si>
  <si>
    <t xml:space="preserve"> 各ブロック中学校選手権大会</t>
  </si>
  <si>
    <t xml:space="preserve"> 各支部中学校選手権大会</t>
  </si>
  <si>
    <t xml:space="preserve"> 各支部中学校選手権大会（地区予選）</t>
  </si>
  <si>
    <t xml:space="preserve"> 全国小学生大会（５年生の部）</t>
  </si>
  <si>
    <t xml:space="preserve"> 全国小学生大会（４年生以下の部）</t>
  </si>
  <si>
    <t xml:space="preserve"> 全国小学生大会（６年生の部）ｼﾝｸﾞﾙｽ</t>
  </si>
  <si>
    <t xml:space="preserve"> 各支部小学生選手権大会</t>
  </si>
  <si>
    <t xml:space="preserve"> Ｕ－２０シングルス大会</t>
  </si>
  <si>
    <t xml:space="preserve"> Ｕ－１７シングルス大会</t>
  </si>
  <si>
    <t xml:space="preserve"> Ｕ－１４シングルス大会</t>
  </si>
  <si>
    <t xml:space="preserve"> 各ブロックシングルス選手権大会</t>
    <rPh sb="11" eb="14">
      <t>センシュケン</t>
    </rPh>
    <rPh sb="14" eb="16">
      <t>タイカイ</t>
    </rPh>
    <phoneticPr fontId="1"/>
  </si>
  <si>
    <t xml:space="preserve"> 各支部小学生シングルス選手権大会</t>
    <rPh sb="1" eb="4">
      <t>カクシブ</t>
    </rPh>
    <rPh sb="4" eb="7">
      <t>ショウガクセイ</t>
    </rPh>
    <rPh sb="12" eb="15">
      <t>センシュケン</t>
    </rPh>
    <rPh sb="15" eb="17">
      <t>タイカイ</t>
    </rPh>
    <phoneticPr fontId="1"/>
  </si>
  <si>
    <t>S-Ex</t>
  </si>
  <si>
    <t>S-Sp</t>
  </si>
  <si>
    <t xml:space="preserve"> 各支部高校選手権大会</t>
    <rPh sb="9" eb="11">
      <t>タイカイ</t>
    </rPh>
    <phoneticPr fontId="1"/>
  </si>
  <si>
    <t xml:space="preserve"> 各支部高校シングルス選手権大会</t>
    <rPh sb="14" eb="16">
      <t>タイカイ</t>
    </rPh>
    <phoneticPr fontId="1"/>
  </si>
  <si>
    <t xml:space="preserve"> 各支部中学校新人戦大会（地区予選）</t>
    <rPh sb="10" eb="12">
      <t>タイカイ</t>
    </rPh>
    <phoneticPr fontId="1"/>
  </si>
  <si>
    <t>改訂（案）</t>
    <rPh sb="0" eb="2">
      <t>カイテイ</t>
    </rPh>
    <rPh sb="3" eb="4">
      <t>アン</t>
    </rPh>
    <phoneticPr fontId="1"/>
  </si>
  <si>
    <t>優勝</t>
    <rPh sb="0" eb="2">
      <t>ユウショウ</t>
    </rPh>
    <phoneticPr fontId="1"/>
  </si>
  <si>
    <t>Ex</t>
  </si>
  <si>
    <t>Sp</t>
  </si>
  <si>
    <t xml:space="preserve"> 全日本ミックス選手権大会</t>
  </si>
  <si>
    <t xml:space="preserve"> ハイスクールジャパンカップ（シングルス）</t>
  </si>
  <si>
    <t>最大認定数</t>
  </si>
  <si>
    <t>最大認定数</t>
    <rPh sb="0" eb="2">
      <t>サイダイ</t>
    </rPh>
    <rPh sb="2" eb="4">
      <t>ニンテイ</t>
    </rPh>
    <rPh sb="4" eb="5">
      <t>スウ</t>
    </rPh>
    <phoneticPr fontId="1"/>
  </si>
  <si>
    <t>リスト</t>
    <phoneticPr fontId="1"/>
  </si>
  <si>
    <t>検索名</t>
    <rPh sb="0" eb="2">
      <t>ケンサク</t>
    </rPh>
    <rPh sb="2" eb="3">
      <t>メイ</t>
    </rPh>
    <phoneticPr fontId="1"/>
  </si>
  <si>
    <t>種別＿一般男女</t>
  </si>
  <si>
    <t>種別＿一般男女</t>
    <rPh sb="0" eb="2">
      <t>シュベツ</t>
    </rPh>
    <rPh sb="3" eb="5">
      <t>イッパン</t>
    </rPh>
    <rPh sb="5" eb="7">
      <t>ダンジョ</t>
    </rPh>
    <phoneticPr fontId="1"/>
  </si>
  <si>
    <t>種別＿35</t>
  </si>
  <si>
    <t>種別＿45</t>
  </si>
  <si>
    <t>種別＿高校</t>
  </si>
  <si>
    <t>種別＿中学</t>
  </si>
  <si>
    <t>種別＿35</t>
    <phoneticPr fontId="1"/>
  </si>
  <si>
    <t>種別＿45</t>
    <phoneticPr fontId="1"/>
  </si>
  <si>
    <t>種別＿高校</t>
    <rPh sb="3" eb="5">
      <t>コウコウ</t>
    </rPh>
    <phoneticPr fontId="1"/>
  </si>
  <si>
    <t>種別＿中学</t>
    <rPh sb="3" eb="5">
      <t>チュウガク</t>
    </rPh>
    <phoneticPr fontId="1"/>
  </si>
  <si>
    <t>種別＿小学</t>
  </si>
  <si>
    <t>種別＿小学</t>
    <rPh sb="3" eb="5">
      <t>ショウガク</t>
    </rPh>
    <phoneticPr fontId="1"/>
  </si>
  <si>
    <t>種別＿JOC杯</t>
  </si>
  <si>
    <t>種別＿JOC杯</t>
    <rPh sb="6" eb="7">
      <t>ハイ</t>
    </rPh>
    <phoneticPr fontId="1"/>
  </si>
  <si>
    <t>種別＿シニア</t>
  </si>
  <si>
    <t>種別＿シニア</t>
    <phoneticPr fontId="1"/>
  </si>
  <si>
    <t>種別＿ｼﾞｬﾊﾟﾝｶｯﾌﾟ</t>
  </si>
  <si>
    <t>種別＿ｼﾞｬﾊﾟﾝｶｯﾌﾟ</t>
    <phoneticPr fontId="1"/>
  </si>
  <si>
    <t>種別＿一般男女</t>
    <phoneticPr fontId="1"/>
  </si>
  <si>
    <t xml:space="preserve"> 全日本選手権大会</t>
    <phoneticPr fontId="1"/>
  </si>
  <si>
    <t>種別＿高校</t>
    <phoneticPr fontId="1"/>
  </si>
  <si>
    <t>種別＿中学</t>
    <phoneticPr fontId="1"/>
  </si>
  <si>
    <t>種別＿小学</t>
    <phoneticPr fontId="1"/>
  </si>
  <si>
    <t>種別＿JOC杯</t>
    <phoneticPr fontId="1"/>
  </si>
  <si>
    <t>結果</t>
    <rPh sb="0" eb="2">
      <t>ケッカ</t>
    </rPh>
    <phoneticPr fontId="1"/>
  </si>
  <si>
    <t>認定級</t>
    <phoneticPr fontId="1"/>
  </si>
  <si>
    <t>認定級（15ペア以内でも適用してしまう）</t>
    <rPh sb="0" eb="2">
      <t>ニンテイ</t>
    </rPh>
    <rPh sb="2" eb="3">
      <t>キュウ</t>
    </rPh>
    <rPh sb="8" eb="10">
      <t>イナイ</t>
    </rPh>
    <rPh sb="12" eb="14">
      <t>テキヨウ</t>
    </rPh>
    <phoneticPr fontId="1"/>
  </si>
  <si>
    <t xml:space="preserve"> 全日本学生シングルス選手権大会</t>
    <rPh sb="14" eb="16">
      <t>タイカイ</t>
    </rPh>
    <phoneticPr fontId="1"/>
  </si>
  <si>
    <t xml:space="preserve"> 各支部高校選手権大会地区予選</t>
    <rPh sb="9" eb="11">
      <t>タイカイ</t>
    </rPh>
    <phoneticPr fontId="1"/>
  </si>
  <si>
    <t xml:space="preserve"> 各支部高校新人戦大会</t>
    <rPh sb="9" eb="11">
      <t>タイカイ</t>
    </rPh>
    <phoneticPr fontId="1"/>
  </si>
  <si>
    <t xml:space="preserve"> 各支部高校新人戦大会地区予選</t>
    <rPh sb="9" eb="11">
      <t>タイカイ</t>
    </rPh>
    <phoneticPr fontId="1"/>
  </si>
  <si>
    <t xml:space="preserve"> 都道府県対抗全日本中学生大会（ダブルス）</t>
    <rPh sb="13" eb="15">
      <t>タイカイ</t>
    </rPh>
    <phoneticPr fontId="1"/>
  </si>
  <si>
    <t xml:space="preserve"> 都道府県対抗全日本中学生大会（シングルス）</t>
    <rPh sb="13" eb="15">
      <t>タイカイ</t>
    </rPh>
    <phoneticPr fontId="1"/>
  </si>
  <si>
    <t xml:space="preserve"> 各支部中学校新人戦大会</t>
    <rPh sb="10" eb="12">
      <t>タイカイ</t>
    </rPh>
    <phoneticPr fontId="1"/>
  </si>
  <si>
    <t xml:space="preserve"> 全日本小学生選手権大会</t>
    <rPh sb="10" eb="12">
      <t>タイカイ</t>
    </rPh>
    <phoneticPr fontId="1"/>
  </si>
  <si>
    <t xml:space="preserve"> Ｕ－２０ダブルス大会</t>
    <rPh sb="9" eb="11">
      <t>タイカイ</t>
    </rPh>
    <phoneticPr fontId="1"/>
  </si>
  <si>
    <t xml:space="preserve"> Ｕ－１７ダブルス大会</t>
    <rPh sb="9" eb="11">
      <t>タイカイ</t>
    </rPh>
    <phoneticPr fontId="1"/>
  </si>
  <si>
    <t xml:space="preserve"> Ｕ－１４ダブルス大会</t>
    <rPh sb="9" eb="11">
      <t>タイカイ</t>
    </rPh>
    <phoneticPr fontId="1"/>
  </si>
  <si>
    <t xml:space="preserve"> Ｕ－２０シングルス大会</t>
    <rPh sb="10" eb="12">
      <t>タイカイ</t>
    </rPh>
    <phoneticPr fontId="1"/>
  </si>
  <si>
    <t xml:space="preserve"> Ｕ－１７シングルス大会</t>
    <rPh sb="10" eb="12">
      <t>タイカイ</t>
    </rPh>
    <phoneticPr fontId="1"/>
  </si>
  <si>
    <t xml:space="preserve"> Ｕ－１４シングルス大会</t>
    <rPh sb="10" eb="12">
      <t>タイカイ</t>
    </rPh>
    <phoneticPr fontId="1"/>
  </si>
  <si>
    <t xml:space="preserve"> 全日本シニア選手権大会</t>
    <rPh sb="10" eb="12">
      <t>タイカイ</t>
    </rPh>
    <phoneticPr fontId="1"/>
  </si>
  <si>
    <t xml:space="preserve"> 東・西日本シニア選手権大会</t>
    <rPh sb="12" eb="14">
      <t>タイカイ</t>
    </rPh>
    <phoneticPr fontId="1"/>
  </si>
  <si>
    <t xml:space="preserve"> 各ブロック・シニア選手権大会</t>
    <rPh sb="13" eb="15">
      <t>タイカイ</t>
    </rPh>
    <phoneticPr fontId="1"/>
  </si>
  <si>
    <t xml:space="preserve"> 各支部シニア選手権大会</t>
    <rPh sb="10" eb="12">
      <t>タイカイ</t>
    </rPh>
    <phoneticPr fontId="1"/>
  </si>
  <si>
    <t>※数式の内容です。変更する場合は参考にしてください。
A3の種別とB3の大会名からVLOOKUPでX列～AE列を検索し，E3～K3に出場ペア数が十分に多い場合の認定基準を出しています。
C3の出場ペア数と最大認定数の数をくらべて，L３～Q3に，注2・注3に基づく認定基準を出しています。
D3の結果とL３～Q3をIF関数でくらべ，R3に認定級を出しています。
出場ペア数が15ペア以内の場合は4級以外が該当なしと表示するようにして，S3に認定級を出しています</t>
    <rPh sb="1" eb="3">
      <t>スウシキ</t>
    </rPh>
    <rPh sb="4" eb="6">
      <t>ナイヨウ</t>
    </rPh>
    <rPh sb="9" eb="11">
      <t>ヘンコウ</t>
    </rPh>
    <rPh sb="13" eb="15">
      <t>バアイ</t>
    </rPh>
    <rPh sb="16" eb="18">
      <t>サンコウ</t>
    </rPh>
    <rPh sb="30" eb="32">
      <t>シュベツ</t>
    </rPh>
    <rPh sb="36" eb="38">
      <t>タイカイ</t>
    </rPh>
    <rPh sb="38" eb="39">
      <t>メイ</t>
    </rPh>
    <rPh sb="50" eb="51">
      <t>レツ</t>
    </rPh>
    <rPh sb="54" eb="55">
      <t>レツ</t>
    </rPh>
    <rPh sb="56" eb="58">
      <t>ケンサク</t>
    </rPh>
    <rPh sb="66" eb="68">
      <t>シュツジョウ</t>
    </rPh>
    <rPh sb="70" eb="71">
      <t>スウ</t>
    </rPh>
    <rPh sb="72" eb="74">
      <t>ジュウブン</t>
    </rPh>
    <rPh sb="75" eb="76">
      <t>オオ</t>
    </rPh>
    <rPh sb="77" eb="79">
      <t>バアイ</t>
    </rPh>
    <rPh sb="80" eb="82">
      <t>ニンテイ</t>
    </rPh>
    <rPh sb="82" eb="84">
      <t>キジュン</t>
    </rPh>
    <rPh sb="85" eb="86">
      <t>ダ</t>
    </rPh>
    <rPh sb="96" eb="98">
      <t>シュツジョウ</t>
    </rPh>
    <rPh sb="100" eb="101">
      <t>スウ</t>
    </rPh>
    <rPh sb="102" eb="104">
      <t>サイダイ</t>
    </rPh>
    <rPh sb="104" eb="106">
      <t>ニンテイ</t>
    </rPh>
    <rPh sb="106" eb="107">
      <t>スウ</t>
    </rPh>
    <rPh sb="108" eb="109">
      <t>カズ</t>
    </rPh>
    <rPh sb="122" eb="123">
      <t>チュウ</t>
    </rPh>
    <rPh sb="125" eb="126">
      <t>チュウ</t>
    </rPh>
    <rPh sb="128" eb="129">
      <t>モト</t>
    </rPh>
    <rPh sb="131" eb="133">
      <t>ニンテイ</t>
    </rPh>
    <rPh sb="133" eb="135">
      <t>キジュン</t>
    </rPh>
    <rPh sb="136" eb="137">
      <t>ダ</t>
    </rPh>
    <rPh sb="147" eb="149">
      <t>ケッカ</t>
    </rPh>
    <rPh sb="158" eb="160">
      <t>カンスウ</t>
    </rPh>
    <rPh sb="168" eb="170">
      <t>ニンテイ</t>
    </rPh>
    <rPh sb="170" eb="171">
      <t>キュウ</t>
    </rPh>
    <rPh sb="172" eb="173">
      <t>ダ</t>
    </rPh>
    <rPh sb="180" eb="182">
      <t>シュツジョウ</t>
    </rPh>
    <rPh sb="184" eb="185">
      <t>スウ</t>
    </rPh>
    <rPh sb="190" eb="192">
      <t>イナイ</t>
    </rPh>
    <rPh sb="193" eb="195">
      <t>バアイ</t>
    </rPh>
    <rPh sb="197" eb="198">
      <t>キュウ</t>
    </rPh>
    <rPh sb="198" eb="200">
      <t>イガイ</t>
    </rPh>
    <rPh sb="201" eb="203">
      <t>ガイトウ</t>
    </rPh>
    <rPh sb="206" eb="208">
      <t>ヒョウジ</t>
    </rPh>
    <rPh sb="219" eb="221">
      <t>ニンテイ</t>
    </rPh>
    <rPh sb="221" eb="222">
      <t>キュウ</t>
    </rPh>
    <rPh sb="223" eb="224">
      <t>ダ</t>
    </rPh>
    <phoneticPr fontId="1"/>
  </si>
  <si>
    <t>認定料（合計）</t>
    <rPh sb="2" eb="3">
      <t>リョウ</t>
    </rPh>
    <rPh sb="4" eb="6">
      <t>ゴウケイ</t>
    </rPh>
    <phoneticPr fontId="1"/>
  </si>
  <si>
    <t>認定料（日本連盟）</t>
    <rPh sb="2" eb="3">
      <t>リョウ</t>
    </rPh>
    <rPh sb="4" eb="6">
      <t>ニホン</t>
    </rPh>
    <rPh sb="6" eb="8">
      <t>レンメイ</t>
    </rPh>
    <phoneticPr fontId="1"/>
  </si>
  <si>
    <t>認定料（支部）</t>
    <rPh sb="2" eb="3">
      <t>リョウ</t>
    </rPh>
    <rPh sb="4" eb="6">
      <t>シブ</t>
    </rPh>
    <phoneticPr fontId="1"/>
  </si>
  <si>
    <t>名誉指導員</t>
    <rPh sb="0" eb="2">
      <t>メイヨ</t>
    </rPh>
    <rPh sb="2" eb="5">
      <t>シドウイン</t>
    </rPh>
    <phoneticPr fontId="1"/>
  </si>
  <si>
    <t>技術等級</t>
    <rPh sb="0" eb="2">
      <t>ギジュツ</t>
    </rPh>
    <rPh sb="2" eb="4">
      <t>トウキュウ</t>
    </rPh>
    <phoneticPr fontId="1"/>
  </si>
  <si>
    <t>Master</t>
    <phoneticPr fontId="1"/>
  </si>
  <si>
    <t>該当なし</t>
    <rPh sb="0" eb="2">
      <t>ガイトウ</t>
    </rPh>
    <phoneticPr fontId="1"/>
  </si>
  <si>
    <t>‐</t>
    <phoneticPr fontId="1"/>
  </si>
  <si>
    <t>以下から選んでください。</t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</si>
  <si>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</si>
  <si>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</si>
  <si>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ベスト４</t>
  </si>
  <si>
    <t>ベスト４</t>
    <phoneticPr fontId="1"/>
  </si>
  <si>
    <t>ベスト８</t>
  </si>
  <si>
    <t>ベスト８</t>
    <phoneticPr fontId="1"/>
  </si>
  <si>
    <t>ベスト１６</t>
  </si>
  <si>
    <t>ベスト１６</t>
    <phoneticPr fontId="1"/>
  </si>
  <si>
    <t>ベスト３２</t>
  </si>
  <si>
    <t>ベスト３２</t>
    <phoneticPr fontId="1"/>
  </si>
  <si>
    <t>ベスト６４</t>
  </si>
  <si>
    <t>ベスト６４</t>
    <phoneticPr fontId="1"/>
  </si>
  <si>
    <t>結果（数字）</t>
    <rPh sb="0" eb="2">
      <t>ケッカ</t>
    </rPh>
    <rPh sb="3" eb="5">
      <t>スウジ</t>
    </rPh>
    <phoneticPr fontId="1"/>
  </si>
  <si>
    <t>出場</t>
    <rPh sb="0" eb="2">
      <t>シュツジョウ</t>
    </rPh>
    <phoneticPr fontId="1"/>
  </si>
  <si>
    <t>←64以上の数値なら何でもよい</t>
    <rPh sb="3" eb="5">
      <t>イジョウ</t>
    </rPh>
    <rPh sb="6" eb="8">
      <t>スウチ</t>
    </rPh>
    <rPh sb="10" eb="11">
      <t>ナニ</t>
    </rPh>
    <phoneticPr fontId="1"/>
  </si>
  <si>
    <r>
      <t xml:space="preserve">出場ペア数
</t>
    </r>
    <r>
      <rPr>
        <sz val="8"/>
        <color theme="1"/>
        <rFont val="ＭＳ Ｐゴシック"/>
        <family val="3"/>
        <charset val="128"/>
        <scheme val="minor"/>
      </rPr>
      <t>※大会の出場ペア数を入力してください。</t>
    </r>
    <rPh sb="0" eb="2">
      <t>シュツジョウ</t>
    </rPh>
    <rPh sb="4" eb="5">
      <t>スウ</t>
    </rPh>
    <phoneticPr fontId="1"/>
  </si>
  <si>
    <t xml:space="preserve"> 西日本選手権大会</t>
    <phoneticPr fontId="1"/>
  </si>
  <si>
    <t xml:space="preserve"> 中国地区選手権大会</t>
    <rPh sb="1" eb="3">
      <t>チュウゴク</t>
    </rPh>
    <rPh sb="3" eb="5">
      <t>チク</t>
    </rPh>
    <phoneticPr fontId="1"/>
  </si>
  <si>
    <t xml:space="preserve"> 中国地区シングルス選手権大会</t>
    <rPh sb="10" eb="13">
      <t>センシュケン</t>
    </rPh>
    <rPh sb="13" eb="15">
      <t>タイカイ</t>
    </rPh>
    <phoneticPr fontId="1"/>
  </si>
  <si>
    <t xml:space="preserve"> 広島県選手権大会</t>
    <rPh sb="1" eb="4">
      <t>ヒロシマケン</t>
    </rPh>
    <phoneticPr fontId="1"/>
  </si>
  <si>
    <t xml:space="preserve"> 全日本シングルス選手権大会 予選会</t>
    <phoneticPr fontId="1"/>
  </si>
  <si>
    <t xml:space="preserve"> 全日本選手権大会 予選会</t>
    <phoneticPr fontId="1"/>
  </si>
  <si>
    <t xml:space="preserve"> 広島県ミックスダブルス大会</t>
    <phoneticPr fontId="1"/>
  </si>
  <si>
    <t xml:space="preserve"> 西日本選手権大会</t>
    <phoneticPr fontId="1"/>
  </si>
  <si>
    <t xml:space="preserve"> 中国地区選手権大会</t>
    <rPh sb="1" eb="5">
      <t>チュウゴクチク</t>
    </rPh>
    <phoneticPr fontId="1"/>
  </si>
  <si>
    <t xml:space="preserve"> 広島県ミックスダブルス大会</t>
    <rPh sb="1" eb="4">
      <t>ヒロシマケン</t>
    </rPh>
    <phoneticPr fontId="1"/>
  </si>
  <si>
    <t xml:space="preserve"> 広島県選手権大会</t>
    <rPh sb="1" eb="4">
      <t>ヒロシマケン</t>
    </rPh>
    <phoneticPr fontId="1"/>
  </si>
  <si>
    <t xml:space="preserve"> 中国地区高校選手権大会</t>
    <rPh sb="1" eb="5">
      <t>チュウゴクチク</t>
    </rPh>
    <phoneticPr fontId="1"/>
  </si>
  <si>
    <t xml:space="preserve"> 広島県高校選手権(高校総体)大会</t>
    <rPh sb="1" eb="4">
      <t>ヒロシマケン</t>
    </rPh>
    <rPh sb="10" eb="14">
      <t>コウコウソウタイ</t>
    </rPh>
    <rPh sb="15" eb="17">
      <t>タイカイ</t>
    </rPh>
    <phoneticPr fontId="1"/>
  </si>
  <si>
    <t xml:space="preserve"> 広島県高校選手権(高校総体)大会地区予選</t>
    <rPh sb="1" eb="4">
      <t>ヒロシマケン</t>
    </rPh>
    <rPh sb="15" eb="17">
      <t>タイカイ</t>
    </rPh>
    <phoneticPr fontId="1"/>
  </si>
  <si>
    <t xml:space="preserve"> 広島県高校新人戦大会(シングルスを含む)</t>
    <rPh sb="1" eb="4">
      <t>ヒロシマケン</t>
    </rPh>
    <rPh sb="9" eb="11">
      <t>タイカイ</t>
    </rPh>
    <rPh sb="18" eb="19">
      <t>フク</t>
    </rPh>
    <phoneticPr fontId="1"/>
  </si>
  <si>
    <t xml:space="preserve"> 広島県高校新人戦大会地区予選</t>
    <rPh sb="1" eb="4">
      <t>ヒロシマケン</t>
    </rPh>
    <rPh sb="9" eb="11">
      <t>タイカイ</t>
    </rPh>
    <phoneticPr fontId="1"/>
  </si>
  <si>
    <t xml:space="preserve"> 中国地区中学校選手権大会</t>
    <rPh sb="1" eb="5">
      <t>チュウゴクチク</t>
    </rPh>
    <phoneticPr fontId="1"/>
  </si>
  <si>
    <t xml:space="preserve"> 広島県中学校選手権大会</t>
    <rPh sb="1" eb="4">
      <t>ヒロシマケン</t>
    </rPh>
    <phoneticPr fontId="1"/>
  </si>
  <si>
    <t xml:space="preserve"> 広島県中学校選手権大会（地区予選）</t>
    <rPh sb="1" eb="4">
      <t>ヒロシマケン</t>
    </rPh>
    <phoneticPr fontId="1"/>
  </si>
  <si>
    <t xml:space="preserve"> 広島県中学校新人戦大会（地区大会）</t>
    <rPh sb="1" eb="4">
      <t>ヒロシマケン</t>
    </rPh>
    <rPh sb="10" eb="12">
      <t>タイカイ</t>
    </rPh>
    <rPh sb="15" eb="17">
      <t>タイカイ</t>
    </rPh>
    <phoneticPr fontId="1"/>
  </si>
  <si>
    <t xml:space="preserve"> 広島県小学生選手権大会</t>
    <rPh sb="1" eb="4">
      <t>ヒロシマケン</t>
    </rPh>
    <phoneticPr fontId="1"/>
  </si>
  <si>
    <t xml:space="preserve"> 広島県小学生総合体育大会</t>
    <rPh sb="1" eb="4">
      <t>ヒロシマケン</t>
    </rPh>
    <rPh sb="7" eb="11">
      <t>ソウゴウタイイク</t>
    </rPh>
    <phoneticPr fontId="1"/>
  </si>
  <si>
    <t xml:space="preserve"> 全国小学生ソフトテニス大会広島県予選会</t>
    <rPh sb="1" eb="3">
      <t>ゼンコク</t>
    </rPh>
    <rPh sb="3" eb="6">
      <t>ショウガクセイ</t>
    </rPh>
    <rPh sb="12" eb="14">
      <t>タイカイ</t>
    </rPh>
    <rPh sb="14" eb="17">
      <t>ヒロシマケン</t>
    </rPh>
    <rPh sb="17" eb="19">
      <t>ヨセン</t>
    </rPh>
    <rPh sb="19" eb="20">
      <t>カイ</t>
    </rPh>
    <phoneticPr fontId="1"/>
  </si>
  <si>
    <t xml:space="preserve"> 西日本シニア選手権大会</t>
    <rPh sb="10" eb="12">
      <t>タイカイ</t>
    </rPh>
    <phoneticPr fontId="1"/>
  </si>
  <si>
    <t xml:space="preserve"> 中国地区選手権大会(シニア)</t>
    <rPh sb="1" eb="5">
      <t>チュウゴクチク</t>
    </rPh>
    <rPh sb="8" eb="10">
      <t>タイカイ</t>
    </rPh>
    <phoneticPr fontId="1"/>
  </si>
  <si>
    <t xml:space="preserve"> 広島県選手権大会(シニア)</t>
    <rPh sb="1" eb="4">
      <t>ヒロシマケン</t>
    </rPh>
    <rPh sb="7" eb="9">
      <t>タイカイ</t>
    </rPh>
    <phoneticPr fontId="1"/>
  </si>
  <si>
    <t xml:space="preserve"> 広島県ミックスダブルス大会</t>
    <rPh sb="1" eb="4">
      <t>ヒロシマケン</t>
    </rPh>
    <rPh sb="12" eb="14">
      <t>タイカイ</t>
    </rPh>
    <phoneticPr fontId="1"/>
  </si>
  <si>
    <t>以下から選んでください。</t>
    <rPh sb="0" eb="2">
      <t>イカ</t>
    </rPh>
    <rPh sb="4" eb="5">
      <t>エラ</t>
    </rPh>
    <phoneticPr fontId="1"/>
  </si>
  <si>
    <t>種別＿大学</t>
    <rPh sb="3" eb="5">
      <t>ダイガク</t>
    </rPh>
    <phoneticPr fontId="1"/>
  </si>
  <si>
    <t>種別＿ｼﾞｭﾆｱ</t>
  </si>
  <si>
    <t xml:space="preserve"> 各支部シングルス選手権大会</t>
  </si>
  <si>
    <t xml:space="preserve"> 各支部中学校シングルス選手権大会</t>
  </si>
  <si>
    <t xml:space="preserve"> 各支部小学生選手権大会（地区予選）</t>
  </si>
  <si>
    <t xml:space="preserve"> Ｕ－２０ダブルス大会</t>
    <phoneticPr fontId="1"/>
  </si>
  <si>
    <t xml:space="preserve"> Ｕ－１７ダブルス大会</t>
    <phoneticPr fontId="1"/>
  </si>
  <si>
    <t xml:space="preserve"> Ｕ－１４ダブルス大会</t>
    <phoneticPr fontId="1"/>
  </si>
  <si>
    <t>認定料</t>
    <rPh sb="2" eb="3">
      <t>リョウ</t>
    </rPh>
    <phoneticPr fontId="1"/>
  </si>
  <si>
    <r>
      <rPr>
        <sz val="24"/>
        <color theme="1"/>
        <rFont val="HGP創英角ｺﾞｼｯｸUB"/>
        <family val="3"/>
        <charset val="128"/>
      </rPr>
      <t>等級認定検索システム（広島県連盟）</t>
    </r>
    <r>
      <rPr>
        <sz val="14"/>
        <color theme="1"/>
        <rFont val="ＭＳ Ｐゴシック"/>
        <family val="2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※白いセルの「種別」「大会名」を選択後「出場ペア数」を入力、「結果」を選択すると認定級と認定料が表示されます。</t>
    </r>
    <rPh sb="0" eb="2">
      <t>トウキュウ</t>
    </rPh>
    <rPh sb="2" eb="4">
      <t>ニンテイ</t>
    </rPh>
    <rPh sb="4" eb="6">
      <t>ケンサク</t>
    </rPh>
    <rPh sb="11" eb="14">
      <t>ヒロシマケン</t>
    </rPh>
    <rPh sb="14" eb="16">
      <t>レンメイ</t>
    </rPh>
    <rPh sb="19" eb="20">
      <t>シロ</t>
    </rPh>
    <rPh sb="25" eb="27">
      <t>シュベツ</t>
    </rPh>
    <rPh sb="29" eb="31">
      <t>タイカイ</t>
    </rPh>
    <rPh sb="31" eb="32">
      <t>メイ</t>
    </rPh>
    <rPh sb="34" eb="36">
      <t>センタク</t>
    </rPh>
    <rPh sb="36" eb="37">
      <t>ゴ</t>
    </rPh>
    <rPh sb="38" eb="40">
      <t>シュツジョウ</t>
    </rPh>
    <rPh sb="42" eb="43">
      <t>スウ</t>
    </rPh>
    <rPh sb="45" eb="47">
      <t>ニュウリョク</t>
    </rPh>
    <rPh sb="49" eb="51">
      <t>ケッカ</t>
    </rPh>
    <rPh sb="53" eb="55">
      <t>センタク</t>
    </rPh>
    <rPh sb="58" eb="60">
      <t>ニンテイ</t>
    </rPh>
    <rPh sb="60" eb="61">
      <t>キュウ</t>
    </rPh>
    <rPh sb="62" eb="64">
      <t>ニンテイ</t>
    </rPh>
    <rPh sb="64" eb="65">
      <t>リョウ</t>
    </rPh>
    <rPh sb="66" eb="68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</si>
</sst>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E+00"/>
    <numFmt numFmtId="177" formatCode="0_ 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2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8" fillId="0" borderId="0" xfId="0" applyFont="1"/>
    <xf numFmtId="0" fontId="0" fillId="0" borderId="0" xfId="0" applyAlignment="1">
      <alignment vertical="top"/>
    </xf>
    <xf numFmtId="0" fontId="2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 wrapText="1"/>
    </xf>
    <xf numFmtId="5" fontId="3" fillId="3" borderId="21" xfId="0" applyNumberFormat="1" applyFont="1" applyFill="1" applyBorder="1" applyAlignment="1">
      <alignment horizontal="center" vertical="center"/>
    </xf>
    <xf numFmtId="5" fontId="3" fillId="3" borderId="22" xfId="0" applyNumberFormat="1" applyFont="1" applyFill="1" applyBorder="1" applyAlignment="1">
      <alignment horizontal="center" vertical="center"/>
    </xf>
    <xf numFmtId="5" fontId="3" fillId="3" borderId="23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/>
    <xf numFmtId="177" fontId="9" fillId="4" borderId="12" xfId="0" applyNumberFormat="1" applyFont="1" applyFill="1" applyBorder="1"/>
    <xf numFmtId="0" fontId="9" fillId="4" borderId="24" xfId="0" applyFont="1" applyFill="1" applyBorder="1"/>
    <xf numFmtId="177" fontId="9" fillId="4" borderId="25" xfId="0" applyNumberFormat="1" applyFont="1" applyFill="1" applyBorder="1"/>
    <xf numFmtId="0" fontId="9" fillId="4" borderId="6" xfId="0" applyFont="1" applyFill="1" applyBorder="1"/>
    <xf numFmtId="177" fontId="9" fillId="4" borderId="4" xfId="0" applyNumberFormat="1" applyFont="1" applyFill="1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24" xfId="0" applyBorder="1"/>
    <xf numFmtId="5" fontId="0" fillId="0" borderId="0" xfId="0" applyNumberFormat="1"/>
    <xf numFmtId="5" fontId="0" fillId="0" borderId="25" xfId="0" applyNumberForma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2" fillId="3" borderId="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2.xml"/><Relationship Id="rId5" Type="http://schemas.openxmlformats.org/officeDocument/2006/relationships/calcChain" Target="calcChain.xml"/><Relationship Id="rId10" Type="http://schemas.microsoft.com/office/2017/10/relationships/person" Target="persons/person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710D-F399-4AB6-B6A3-2539CFCD4F53}">
  <sheetPr>
    <pageSetUpPr fitToPage="1"/>
  </sheetPr>
  <dimension ref="A1:AN78"/>
  <sheetViews>
    <sheetView tabSelected="1" view="pageBreakPreview" zoomScale="73" zoomScaleNormal="73" zoomScaleSheetLayoutView="73" workbookViewId="0">
      <selection activeCell="C89" sqref="C89"/>
    </sheetView>
  </sheetViews>
  <sheetFormatPr defaultRowHeight="13.5"/>
  <cols>
    <col min="1" max="1" width="15.875" bestFit="1" customWidth="1"/>
    <col min="2" max="2" width="53.125" customWidth="1"/>
    <col min="3" max="4" width="13.875" customWidth="1"/>
    <col min="5" max="5" width="11.375" hidden="1" customWidth="1"/>
    <col min="6" max="18" width="9" hidden="1" customWidth="1"/>
    <col min="19" max="19" width="10.75" hidden="1" customWidth="1"/>
    <col min="20" max="20" width="15.625" customWidth="1"/>
    <col min="21" max="22" width="15.875" hidden="1" customWidth="1"/>
    <col min="23" max="23" width="15.875" customWidth="1"/>
    <col min="24" max="40" width="15.875" hidden="1" customWidth="1"/>
    <col min="41" max="66" width="15.875" customWidth="1"/>
  </cols>
  <sheetData>
    <row r="1" spans="1:40" ht="73.5" customHeight="1" thickBot="1">
      <c r="A1" s="47" t="s">
        <v>157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"/>
      <c r="Y1" t="s">
        <v>47</v>
      </c>
      <c r="Z1" t="s">
        <v>39</v>
      </c>
      <c r="AA1" s="44" t="s">
        <v>94</v>
      </c>
      <c r="AB1" s="45"/>
      <c r="AC1" s="45"/>
      <c r="AD1" s="45"/>
      <c r="AE1" s="45"/>
      <c r="AF1" s="45"/>
      <c r="AG1" s="45"/>
      <c r="AH1" s="45"/>
      <c r="AI1" s="46"/>
      <c r="AK1" s="10"/>
    </row>
    <row r="2" spans="1:40" ht="45" customHeight="1">
      <c r="A2" s="36" t="s">
        <v>4</v>
      </c>
      <c r="B2" s="37" t="s">
        <v>5</v>
      </c>
      <c r="C2" s="38" t="s">
        <v>119</v>
      </c>
      <c r="D2" s="39" t="s">
        <v>73</v>
      </c>
      <c r="E2" s="2" t="s">
        <v>116</v>
      </c>
      <c r="F2" s="2" t="s">
        <v>45</v>
      </c>
      <c r="G2" s="2" t="s">
        <v>41</v>
      </c>
      <c r="H2" s="2" t="s">
        <v>42</v>
      </c>
      <c r="I2" s="2" t="s">
        <v>0</v>
      </c>
      <c r="J2" s="2" t="s">
        <v>1</v>
      </c>
      <c r="K2" s="2" t="s">
        <v>2</v>
      </c>
      <c r="L2" s="2" t="s">
        <v>3</v>
      </c>
      <c r="M2" s="2" t="str">
        <f>IF(A3="種別＿シニア","S-Ex","Ex")</f>
        <v>Ex</v>
      </c>
      <c r="N2" s="2" t="str">
        <f>IF(A3="種別＿シニア","S-Sp","Sp")</f>
        <v>Sp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75</v>
      </c>
      <c r="T2" s="11" t="s">
        <v>74</v>
      </c>
      <c r="U2" s="12" t="s">
        <v>96</v>
      </c>
      <c r="V2" s="13" t="s">
        <v>97</v>
      </c>
      <c r="W2" s="42" t="s">
        <v>156</v>
      </c>
      <c r="X2" s="4"/>
      <c r="Y2" t="s">
        <v>4</v>
      </c>
      <c r="Z2" t="s">
        <v>4</v>
      </c>
      <c r="AA2" t="s">
        <v>5</v>
      </c>
      <c r="AB2" t="s">
        <v>48</v>
      </c>
      <c r="AC2" t="s">
        <v>41</v>
      </c>
      <c r="AD2" t="s">
        <v>42</v>
      </c>
      <c r="AE2" t="s">
        <v>0</v>
      </c>
      <c r="AF2" t="s">
        <v>1</v>
      </c>
      <c r="AG2" t="s">
        <v>2</v>
      </c>
      <c r="AH2" t="s">
        <v>3</v>
      </c>
      <c r="AI2" t="s">
        <v>46</v>
      </c>
      <c r="AK2" s="27" t="s">
        <v>99</v>
      </c>
      <c r="AL2" s="28" t="s">
        <v>96</v>
      </c>
      <c r="AM2" s="28" t="s">
        <v>97</v>
      </c>
      <c r="AN2" s="29" t="s">
        <v>95</v>
      </c>
    </row>
    <row r="3" spans="1:40" ht="62.25" customHeight="1">
      <c r="A3" s="43"/>
      <c r="B3" s="40"/>
      <c r="C3" s="40"/>
      <c r="D3" s="41"/>
      <c r="E3" s="20" t="e">
        <f>VLOOKUP($D$3,E6:F13,2,FALSE)</f>
        <v>#N/A</v>
      </c>
      <c r="F3" s="14" t="e">
        <f>VLOOKUP(A3&amp;B3,AB3:AI65,8,FALSE)</f>
        <v>#N/A</v>
      </c>
      <c r="G3" s="14" t="e">
        <f>VLOOKUP($A$3&amp;$B$3,$AB$3:$AI$65,2,FALSE)</f>
        <v>#N/A</v>
      </c>
      <c r="H3" s="14" t="e">
        <f>VLOOKUP($A$3&amp;$B$3,$AB$3:$AI$65,3,FALSE)</f>
        <v>#N/A</v>
      </c>
      <c r="I3" s="14" t="e">
        <f>VLOOKUP($A$3&amp;$B$3,$AB$3:$AI$65,4,FALSE)</f>
        <v>#N/A</v>
      </c>
      <c r="J3" s="14" t="e">
        <f>VLOOKUP($A$3&amp;$B$3,$AB$3:$AI$65,5,FALSE)</f>
        <v>#N/A</v>
      </c>
      <c r="K3" s="14" t="e">
        <f>VLOOKUP($A$3&amp;$B$3,$AB$3:$AI$65,6,FALSE)</f>
        <v>#N/A</v>
      </c>
      <c r="L3" s="14" t="e">
        <f>VLOOKUP($A$3&amp;$B$3,$AB$3:$AI$65,7,FALSE)</f>
        <v>#N/A</v>
      </c>
      <c r="M3" s="14" t="e">
        <f>IF($C$3&gt;=$F$3*2,G3,IF($C$3&gt;=$F$3,G3*0.5,IF($C$3&gt;=$F$3*0.5,G3*0.25,0)))</f>
        <v>#N/A</v>
      </c>
      <c r="N3" s="14" t="e">
        <f>IF($C$3&gt;=$F$3*2,H3,IF($C$3&gt;=$F$3,H3*0.5,IF($C$3&gt;=$F$3*0.5,H3*0.25,0)))</f>
        <v>#N/A</v>
      </c>
      <c r="O3" s="14" t="e">
        <f>IF($C$3&gt;=$F$3*2,I3,IF($C$3&gt;=$F$3,I3*0.5,IF($C$3&gt;=$F$3*0.5,I3*0.25,0)))</f>
        <v>#N/A</v>
      </c>
      <c r="P3" s="14" t="e">
        <f>IF($C$3&gt;=$F$3*2,J3,IF($C$3&gt;=$F$3,J3*0.5,IF($C$3&gt;=$F$3*0.5,J3*0.25,0)))</f>
        <v>#N/A</v>
      </c>
      <c r="Q3" s="14" t="e">
        <f>IF($C$3&gt;=$F$3*2,K3,IF($C$3&gt;=$F$3,K3*0.5,IF($C$3&gt;=$F$3*0.5,K3*0.25,0)))</f>
        <v>#N/A</v>
      </c>
      <c r="R3" s="14" t="e">
        <f>IF($C$3&gt;=$F$3*2,L3,IF($C$3&gt;=$F$3,L3*0.5,IF($C$3&gt;=$F$3*0.5,L3*0.25,IF(L3="出場","出場",0))))</f>
        <v>#N/A</v>
      </c>
      <c r="S3" s="14" t="e">
        <f>IF($E$3&lt;=M3,M2,IF($E$3&lt;=N3,N2,IF($E$3&lt;=O3,O2,IF($E$3&lt;=P3,P2,IF($E$3&lt;=Q3,Q2,IF(L3="出場","4級","該当なし"))))))</f>
        <v>#N/A</v>
      </c>
      <c r="T3" s="15" t="str">
        <f>IFERROR(IF(C3&gt;=16,S3,IF(S3="4級","4級","ペア数に満たないので適用しない")),"")</f>
        <v/>
      </c>
      <c r="U3" s="16" t="str">
        <f>IF(T3="","",IF(T3="ペア数に満たないので適用しない","",VLOOKUP($T$3,$AK$3:$AN$13,2,FALSE)))</f>
        <v/>
      </c>
      <c r="V3" s="17" t="str">
        <f>IF(T3="","",IF(T3="ペア数に満たないので適用しない","",VLOOKUP($T$3,$AK$3:$AN$13,3,FALSE)))</f>
        <v/>
      </c>
      <c r="W3" s="18" t="str">
        <f>IF(T3="","",IF(T3="ペア数に満たないので適用しない","",VLOOKUP($T$3,$AK$3:$AN$13,4,FALSE)))</f>
        <v/>
      </c>
      <c r="X3" s="5"/>
      <c r="Y3" t="s">
        <v>50</v>
      </c>
      <c r="Z3" t="s">
        <v>67</v>
      </c>
      <c r="AA3" s="9" t="s">
        <v>68</v>
      </c>
      <c r="AB3" s="1" t="str">
        <f>Z3&amp;AA3</f>
        <v>種別＿一般男女 全日本選手権大会</v>
      </c>
      <c r="AC3">
        <v>32</v>
      </c>
      <c r="AI3">
        <v>32</v>
      </c>
      <c r="AK3" s="30" t="s">
        <v>98</v>
      </c>
      <c r="AL3" s="31">
        <v>20000</v>
      </c>
      <c r="AM3" s="31">
        <v>10000</v>
      </c>
      <c r="AN3" s="32">
        <f>AL3+AM3</f>
        <v>30000</v>
      </c>
    </row>
    <row r="4" spans="1:40" ht="62.25" hidden="1" customHeight="1">
      <c r="A4" s="19" t="s">
        <v>147</v>
      </c>
      <c r="B4" s="19" t="s">
        <v>103</v>
      </c>
      <c r="C4" s="19"/>
      <c r="D4" s="19" t="s">
        <v>103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7"/>
      <c r="V4" s="7"/>
      <c r="W4" s="7"/>
      <c r="Y4" t="s">
        <v>55</v>
      </c>
      <c r="Z4" t="s">
        <v>49</v>
      </c>
      <c r="AA4" s="9" t="s">
        <v>8</v>
      </c>
      <c r="AB4" s="1" t="str">
        <f t="shared" ref="AB4:AB13" si="0">Z4&amp;AA4</f>
        <v>種別＿一般男女 全日本社会人選手権大会</v>
      </c>
      <c r="AC4">
        <v>16</v>
      </c>
      <c r="AD4">
        <v>32</v>
      </c>
      <c r="AI4">
        <v>32</v>
      </c>
      <c r="AK4" s="30" t="s">
        <v>100</v>
      </c>
      <c r="AL4" s="31">
        <v>20000</v>
      </c>
      <c r="AM4" s="31">
        <v>10000</v>
      </c>
      <c r="AN4" s="32">
        <f t="shared" ref="AN4:AN12" si="1">AL4+AM4</f>
        <v>30000</v>
      </c>
    </row>
    <row r="5" spans="1:40" ht="62.25" hidden="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7"/>
      <c r="V5" s="7"/>
      <c r="W5" s="7"/>
      <c r="Y5" t="s">
        <v>56</v>
      </c>
      <c r="Z5" t="s">
        <v>49</v>
      </c>
      <c r="AA5" s="9" t="s">
        <v>43</v>
      </c>
      <c r="AB5" s="1" t="str">
        <f t="shared" si="0"/>
        <v>種別＿一般男女 全日本ミックス選手権大会</v>
      </c>
      <c r="AC5">
        <v>16</v>
      </c>
      <c r="AD5">
        <v>32</v>
      </c>
      <c r="AI5">
        <v>32</v>
      </c>
      <c r="AK5" s="30" t="s">
        <v>41</v>
      </c>
      <c r="AL5" s="31">
        <v>5000</v>
      </c>
      <c r="AM5" s="31">
        <v>4000</v>
      </c>
      <c r="AN5" s="32">
        <f t="shared" si="1"/>
        <v>9000</v>
      </c>
    </row>
    <row r="6" spans="1:40" ht="62.25" hidden="1" customHeight="1">
      <c r="A6" s="19" t="s">
        <v>50</v>
      </c>
      <c r="B6" s="8" t="s">
        <v>7</v>
      </c>
      <c r="C6" s="19"/>
      <c r="D6" s="19" t="s">
        <v>40</v>
      </c>
      <c r="E6" s="21" t="s">
        <v>104</v>
      </c>
      <c r="F6" s="22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7"/>
      <c r="V6" s="7"/>
      <c r="W6" s="7"/>
      <c r="Y6" t="s">
        <v>57</v>
      </c>
      <c r="Z6" t="s">
        <v>49</v>
      </c>
      <c r="AA6" s="9" t="s">
        <v>9</v>
      </c>
      <c r="AB6" s="1" t="str">
        <f t="shared" si="0"/>
        <v>種別＿一般男女 全日本シングルス選手権大会</v>
      </c>
      <c r="AC6">
        <v>16</v>
      </c>
      <c r="AD6">
        <v>32</v>
      </c>
      <c r="AI6">
        <v>32</v>
      </c>
      <c r="AK6" s="30" t="s">
        <v>34</v>
      </c>
      <c r="AL6" s="31">
        <v>5000</v>
      </c>
      <c r="AM6" s="31">
        <v>4000</v>
      </c>
      <c r="AN6" s="32">
        <f t="shared" si="1"/>
        <v>9000</v>
      </c>
    </row>
    <row r="7" spans="1:40" ht="62.25" hidden="1" customHeight="1">
      <c r="A7" s="19" t="s">
        <v>51</v>
      </c>
      <c r="B7" s="8" t="s">
        <v>8</v>
      </c>
      <c r="C7" s="19"/>
      <c r="D7" s="19" t="s">
        <v>105</v>
      </c>
      <c r="E7" s="23" t="s">
        <v>105</v>
      </c>
      <c r="F7" s="24">
        <v>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7"/>
      <c r="V7" s="7"/>
      <c r="W7" s="7"/>
      <c r="Y7" t="s">
        <v>58</v>
      </c>
      <c r="Z7" t="s">
        <v>49</v>
      </c>
      <c r="AA7" s="9" t="s">
        <v>120</v>
      </c>
      <c r="AB7" s="1" t="str">
        <f t="shared" si="0"/>
        <v>種別＿一般男女 西日本選手権大会</v>
      </c>
      <c r="AC7">
        <v>8</v>
      </c>
      <c r="AD7">
        <v>16</v>
      </c>
      <c r="AE7">
        <v>32</v>
      </c>
      <c r="AI7">
        <v>32</v>
      </c>
      <c r="AK7" s="30" t="s">
        <v>42</v>
      </c>
      <c r="AL7" s="31">
        <v>3000</v>
      </c>
      <c r="AM7" s="31">
        <v>3000</v>
      </c>
      <c r="AN7" s="32">
        <f t="shared" si="1"/>
        <v>6000</v>
      </c>
    </row>
    <row r="8" spans="1:40" ht="62.25" hidden="1" customHeight="1">
      <c r="A8" s="19" t="s">
        <v>52</v>
      </c>
      <c r="B8" s="8" t="s">
        <v>43</v>
      </c>
      <c r="C8" s="19"/>
      <c r="D8" s="19" t="s">
        <v>106</v>
      </c>
      <c r="E8" s="23" t="s">
        <v>107</v>
      </c>
      <c r="F8" s="24">
        <v>4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7"/>
      <c r="V8" s="7"/>
      <c r="W8" s="7"/>
      <c r="Y8" t="s">
        <v>60</v>
      </c>
      <c r="Z8" t="s">
        <v>49</v>
      </c>
      <c r="AA8" s="9" t="s">
        <v>121</v>
      </c>
      <c r="AB8" s="1" t="str">
        <f t="shared" si="0"/>
        <v>種別＿一般男女 中国地区選手権大会</v>
      </c>
      <c r="AC8">
        <v>4</v>
      </c>
      <c r="AD8">
        <v>8</v>
      </c>
      <c r="AE8">
        <v>16</v>
      </c>
      <c r="AI8">
        <v>16</v>
      </c>
      <c r="AK8" s="30" t="s">
        <v>35</v>
      </c>
      <c r="AL8" s="31">
        <v>3000</v>
      </c>
      <c r="AM8" s="31">
        <v>3000</v>
      </c>
      <c r="AN8" s="32">
        <f t="shared" si="1"/>
        <v>6000</v>
      </c>
    </row>
    <row r="9" spans="1:40" ht="62.25" hidden="1" customHeight="1">
      <c r="A9" s="19" t="s">
        <v>148</v>
      </c>
      <c r="B9" s="8" t="s">
        <v>9</v>
      </c>
      <c r="C9" s="19"/>
      <c r="D9" s="19" t="s">
        <v>108</v>
      </c>
      <c r="E9" s="23" t="s">
        <v>109</v>
      </c>
      <c r="F9" s="24">
        <v>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7"/>
      <c r="V9" s="7"/>
      <c r="W9" s="7"/>
      <c r="Y9" t="s">
        <v>62</v>
      </c>
      <c r="Z9" t="s">
        <v>49</v>
      </c>
      <c r="AA9" s="9" t="s">
        <v>122</v>
      </c>
      <c r="AB9" s="1" t="str">
        <f t="shared" si="0"/>
        <v>種別＿一般男女 中国地区シングルス選手権大会</v>
      </c>
      <c r="AC9">
        <v>4</v>
      </c>
      <c r="AD9">
        <v>8</v>
      </c>
      <c r="AE9">
        <v>16</v>
      </c>
      <c r="AI9">
        <v>16</v>
      </c>
      <c r="AK9" s="30" t="s">
        <v>0</v>
      </c>
      <c r="AL9" s="31">
        <v>1500</v>
      </c>
      <c r="AM9" s="31">
        <v>1500</v>
      </c>
      <c r="AN9" s="32">
        <f t="shared" si="1"/>
        <v>3000</v>
      </c>
    </row>
    <row r="10" spans="1:40" ht="62.25" hidden="1" customHeight="1">
      <c r="A10" s="19" t="s">
        <v>57</v>
      </c>
      <c r="B10" s="8" t="s">
        <v>10</v>
      </c>
      <c r="C10" s="19"/>
      <c r="D10" s="19" t="s">
        <v>110</v>
      </c>
      <c r="E10" s="23" t="s">
        <v>111</v>
      </c>
      <c r="F10" s="24">
        <v>16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7"/>
      <c r="V10" s="7"/>
      <c r="W10" s="7"/>
      <c r="Y10" t="s">
        <v>66</v>
      </c>
      <c r="Z10" t="s">
        <v>49</v>
      </c>
      <c r="AA10" s="9" t="s">
        <v>123</v>
      </c>
      <c r="AB10" s="1" t="str">
        <f t="shared" si="0"/>
        <v>種別＿一般男女 広島県選手権大会</v>
      </c>
      <c r="AD10">
        <v>4</v>
      </c>
      <c r="AE10">
        <v>8</v>
      </c>
      <c r="AF10">
        <v>32</v>
      </c>
      <c r="AH10" t="s">
        <v>6</v>
      </c>
      <c r="AI10">
        <v>32</v>
      </c>
      <c r="AK10" s="30" t="s">
        <v>1</v>
      </c>
      <c r="AL10" s="31">
        <v>1000</v>
      </c>
      <c r="AM10" s="31">
        <v>1000</v>
      </c>
      <c r="AN10" s="32">
        <f t="shared" si="1"/>
        <v>2000</v>
      </c>
    </row>
    <row r="11" spans="1:40" ht="62.25" hidden="1" customHeight="1">
      <c r="A11" s="19" t="s">
        <v>58</v>
      </c>
      <c r="B11" s="8" t="s">
        <v>11</v>
      </c>
      <c r="C11" s="19"/>
      <c r="D11" s="19" t="s">
        <v>112</v>
      </c>
      <c r="E11" s="23" t="s">
        <v>113</v>
      </c>
      <c r="F11" s="24">
        <v>32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7"/>
      <c r="V11" s="7"/>
      <c r="W11" s="7"/>
      <c r="Y11" t="s">
        <v>64</v>
      </c>
      <c r="Z11" t="s">
        <v>67</v>
      </c>
      <c r="AA11" s="9" t="s">
        <v>125</v>
      </c>
      <c r="AB11" s="1" t="str">
        <f t="shared" ref="AB11:AB12" si="2">Z11&amp;AA11</f>
        <v>種別＿一般男女 全日本選手権大会 予選会</v>
      </c>
      <c r="AD11">
        <v>4</v>
      </c>
      <c r="AE11">
        <v>8</v>
      </c>
      <c r="AF11">
        <v>32</v>
      </c>
      <c r="AH11" t="s">
        <v>6</v>
      </c>
      <c r="AI11">
        <v>32</v>
      </c>
      <c r="AK11" s="30" t="s">
        <v>2</v>
      </c>
      <c r="AL11" s="31">
        <v>500</v>
      </c>
      <c r="AM11" s="31">
        <v>500</v>
      </c>
      <c r="AN11" s="32">
        <f t="shared" si="1"/>
        <v>1000</v>
      </c>
    </row>
    <row r="12" spans="1:40" ht="62.25" hidden="1" customHeight="1">
      <c r="A12" s="19" t="s">
        <v>60</v>
      </c>
      <c r="B12" s="8" t="s">
        <v>32</v>
      </c>
      <c r="C12" s="19"/>
      <c r="D12" s="19" t="s">
        <v>114</v>
      </c>
      <c r="E12" s="23" t="s">
        <v>115</v>
      </c>
      <c r="F12" s="24">
        <v>64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7"/>
      <c r="V12" s="7"/>
      <c r="W12" s="7"/>
      <c r="Z12" t="s">
        <v>67</v>
      </c>
      <c r="AA12" s="9" t="s">
        <v>126</v>
      </c>
      <c r="AB12" s="1" t="str">
        <f t="shared" si="2"/>
        <v>種別＿一般男女 広島県ミックスダブルス大会</v>
      </c>
      <c r="AD12">
        <v>4</v>
      </c>
      <c r="AE12">
        <v>8</v>
      </c>
      <c r="AF12">
        <v>32</v>
      </c>
      <c r="AH12" t="s">
        <v>6</v>
      </c>
      <c r="AI12">
        <v>32</v>
      </c>
      <c r="AK12" s="30" t="s">
        <v>3</v>
      </c>
      <c r="AL12" s="31">
        <v>500</v>
      </c>
      <c r="AM12" s="31">
        <v>500</v>
      </c>
      <c r="AN12" s="32">
        <f t="shared" si="1"/>
        <v>1000</v>
      </c>
    </row>
    <row r="13" spans="1:40" ht="62.25" hidden="1" customHeight="1">
      <c r="A13" s="19" t="s">
        <v>62</v>
      </c>
      <c r="B13" s="8" t="s">
        <v>12</v>
      </c>
      <c r="C13" s="19"/>
      <c r="D13" s="19" t="s">
        <v>117</v>
      </c>
      <c r="E13" s="25" t="s">
        <v>117</v>
      </c>
      <c r="F13" s="26">
        <v>65</v>
      </c>
      <c r="G13" s="19" t="s">
        <v>118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7"/>
      <c r="V13" s="7"/>
      <c r="W13" s="7"/>
      <c r="Z13" t="s">
        <v>67</v>
      </c>
      <c r="AA13" s="9" t="s">
        <v>124</v>
      </c>
      <c r="AB13" s="1" t="str">
        <f t="shared" si="0"/>
        <v>種別＿一般男女 全日本シングルス選手権大会 予選会</v>
      </c>
      <c r="AD13">
        <v>4</v>
      </c>
      <c r="AE13">
        <v>8</v>
      </c>
      <c r="AF13">
        <v>32</v>
      </c>
      <c r="AH13" t="s">
        <v>6</v>
      </c>
      <c r="AI13">
        <v>32</v>
      </c>
      <c r="AK13" s="33" t="s">
        <v>101</v>
      </c>
      <c r="AL13" s="34" t="s">
        <v>102</v>
      </c>
      <c r="AM13" s="34" t="s">
        <v>102</v>
      </c>
      <c r="AN13" s="35" t="s">
        <v>102</v>
      </c>
    </row>
    <row r="14" spans="1:40" ht="62.25" hidden="1" customHeight="1">
      <c r="A14" s="19" t="s">
        <v>149</v>
      </c>
      <c r="B14" s="8" t="s">
        <v>150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7"/>
      <c r="V14" s="7"/>
      <c r="W14" s="7"/>
      <c r="Z14" t="s">
        <v>51</v>
      </c>
      <c r="AA14" s="9" t="s">
        <v>8</v>
      </c>
      <c r="AB14" s="1" t="str">
        <f t="shared" ref="AB14:AB38" si="3">Z14&amp;AA14</f>
        <v>種別＿35 全日本社会人選手権大会</v>
      </c>
      <c r="AC14">
        <v>8</v>
      </c>
      <c r="AD14">
        <v>16</v>
      </c>
      <c r="AE14">
        <v>32</v>
      </c>
      <c r="AI14">
        <v>32</v>
      </c>
    </row>
    <row r="15" spans="1:40" ht="62.25" hidden="1" customHeight="1">
      <c r="A15" s="19" t="s">
        <v>65</v>
      </c>
      <c r="B15" s="8" t="s">
        <v>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7"/>
      <c r="V15" s="7"/>
      <c r="W15" s="7"/>
      <c r="Z15" t="s">
        <v>51</v>
      </c>
      <c r="AA15" s="9" t="s">
        <v>43</v>
      </c>
      <c r="AB15" s="1" t="str">
        <f t="shared" si="3"/>
        <v>種別＿35 全日本ミックス選手権大会</v>
      </c>
      <c r="AC15">
        <v>8</v>
      </c>
      <c r="AD15">
        <v>16</v>
      </c>
      <c r="AE15">
        <v>32</v>
      </c>
      <c r="AI15">
        <v>32</v>
      </c>
    </row>
    <row r="16" spans="1:40" ht="62.25" hidden="1" customHeight="1">
      <c r="A16" s="19" t="s">
        <v>63</v>
      </c>
      <c r="B16" s="8" t="s">
        <v>43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7"/>
      <c r="V16" s="7"/>
      <c r="W16" s="7"/>
      <c r="Z16" t="s">
        <v>51</v>
      </c>
      <c r="AA16" s="9" t="s">
        <v>127</v>
      </c>
      <c r="AB16" s="1" t="str">
        <f t="shared" si="3"/>
        <v>種別＿35 西日本選手権大会</v>
      </c>
      <c r="AC16">
        <v>4</v>
      </c>
      <c r="AD16">
        <v>8</v>
      </c>
      <c r="AE16">
        <v>16</v>
      </c>
      <c r="AI16">
        <v>16</v>
      </c>
    </row>
    <row r="17" spans="1:35" ht="62.25" hidden="1" customHeight="1">
      <c r="A17" s="19"/>
      <c r="B17" s="8" t="s">
        <v>10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7"/>
      <c r="V17" s="7"/>
      <c r="W17" s="7"/>
      <c r="Z17" t="s">
        <v>51</v>
      </c>
      <c r="AA17" s="9" t="s">
        <v>128</v>
      </c>
      <c r="AB17" s="1" t="str">
        <f t="shared" si="3"/>
        <v>種別＿35 中国地区選手権大会</v>
      </c>
      <c r="AD17">
        <v>4</v>
      </c>
      <c r="AE17">
        <v>8</v>
      </c>
      <c r="AI17">
        <v>8</v>
      </c>
    </row>
    <row r="18" spans="1:35" ht="62.25" hidden="1" customHeight="1">
      <c r="A18" s="19"/>
      <c r="B18" s="8" t="s">
        <v>11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7"/>
      <c r="V18" s="7"/>
      <c r="W18" s="7"/>
      <c r="Z18" t="s">
        <v>51</v>
      </c>
      <c r="AA18" s="9" t="s">
        <v>129</v>
      </c>
      <c r="AB18" s="1" t="str">
        <f t="shared" si="3"/>
        <v>種別＿35 広島県ミックスダブルス大会</v>
      </c>
      <c r="AE18">
        <v>4</v>
      </c>
      <c r="AF18">
        <v>16</v>
      </c>
      <c r="AH18" t="s">
        <v>6</v>
      </c>
      <c r="AI18">
        <v>16</v>
      </c>
    </row>
    <row r="19" spans="1:35" ht="62.25" hidden="1" customHeight="1">
      <c r="A19" s="19"/>
      <c r="B19" s="8" t="s">
        <v>12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7"/>
      <c r="V19" s="7"/>
      <c r="W19" s="7"/>
      <c r="Z19" t="s">
        <v>51</v>
      </c>
      <c r="AA19" s="9" t="s">
        <v>123</v>
      </c>
      <c r="AB19" s="1" t="str">
        <f t="shared" si="3"/>
        <v>種別＿35 広島県選手権大会</v>
      </c>
      <c r="AE19">
        <v>4</v>
      </c>
      <c r="AF19">
        <v>16</v>
      </c>
      <c r="AH19" t="s">
        <v>6</v>
      </c>
      <c r="AI19">
        <v>16</v>
      </c>
    </row>
    <row r="20" spans="1:35" ht="62.25" hidden="1" customHeight="1">
      <c r="A20" s="19"/>
      <c r="B20" s="8" t="s">
        <v>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7"/>
      <c r="V20" s="7"/>
      <c r="W20" s="7"/>
      <c r="Z20" t="s">
        <v>52</v>
      </c>
      <c r="AA20" s="9" t="s">
        <v>8</v>
      </c>
      <c r="AB20" s="1" t="str">
        <f t="shared" si="3"/>
        <v>種別＿45 全日本社会人選手権大会</v>
      </c>
      <c r="AC20">
        <v>4</v>
      </c>
      <c r="AD20">
        <v>8</v>
      </c>
      <c r="AE20">
        <v>16</v>
      </c>
      <c r="AF20">
        <v>32</v>
      </c>
      <c r="AI20">
        <v>32</v>
      </c>
    </row>
    <row r="21" spans="1:35" ht="62.25" hidden="1" customHeight="1">
      <c r="A21" s="19"/>
      <c r="B21" s="8" t="s">
        <v>43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7"/>
      <c r="V21" s="7"/>
      <c r="W21" s="7"/>
      <c r="Z21" t="s">
        <v>52</v>
      </c>
      <c r="AA21" s="9" t="s">
        <v>43</v>
      </c>
      <c r="AB21" s="1" t="str">
        <f t="shared" si="3"/>
        <v>種別＿45 全日本ミックス選手権大会</v>
      </c>
      <c r="AC21">
        <v>4</v>
      </c>
      <c r="AD21">
        <v>8</v>
      </c>
      <c r="AE21">
        <v>16</v>
      </c>
      <c r="AF21">
        <v>32</v>
      </c>
      <c r="AI21">
        <v>32</v>
      </c>
    </row>
    <row r="22" spans="1:35" ht="62.25" hidden="1" customHeight="1">
      <c r="A22" s="19"/>
      <c r="B22" s="8" t="s">
        <v>10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7"/>
      <c r="V22" s="7"/>
      <c r="W22" s="7"/>
      <c r="Z22" t="s">
        <v>52</v>
      </c>
      <c r="AA22" s="9" t="s">
        <v>120</v>
      </c>
      <c r="AB22" s="1" t="str">
        <f t="shared" si="3"/>
        <v>種別＿45 西日本選手権大会</v>
      </c>
      <c r="AC22">
        <v>2</v>
      </c>
      <c r="AD22">
        <v>4</v>
      </c>
      <c r="AE22">
        <v>8</v>
      </c>
      <c r="AF22">
        <v>16</v>
      </c>
      <c r="AI22">
        <v>16</v>
      </c>
    </row>
    <row r="23" spans="1:35" ht="62.25" hidden="1" customHeight="1">
      <c r="A23" s="19"/>
      <c r="B23" s="8" t="s">
        <v>11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7"/>
      <c r="V23" s="7"/>
      <c r="W23" s="7"/>
      <c r="Z23" t="s">
        <v>52</v>
      </c>
      <c r="AA23" s="9" t="s">
        <v>128</v>
      </c>
      <c r="AB23" s="1" t="str">
        <f t="shared" si="3"/>
        <v>種別＿45 中国地区選手権大会</v>
      </c>
      <c r="AD23">
        <v>2</v>
      </c>
      <c r="AE23">
        <v>4</v>
      </c>
      <c r="AF23">
        <v>8</v>
      </c>
      <c r="AG23">
        <v>16</v>
      </c>
      <c r="AI23">
        <v>16</v>
      </c>
    </row>
    <row r="24" spans="1:35" ht="62.25" hidden="1" customHeight="1">
      <c r="A24" s="19"/>
      <c r="B24" s="8" t="s">
        <v>12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7"/>
      <c r="V24" s="7"/>
      <c r="W24" s="7"/>
      <c r="Z24" t="s">
        <v>52</v>
      </c>
      <c r="AA24" s="9" t="s">
        <v>129</v>
      </c>
      <c r="AB24" s="1" t="str">
        <f t="shared" si="3"/>
        <v>種別＿45 広島県ミックスダブルス大会</v>
      </c>
      <c r="AE24">
        <v>2</v>
      </c>
      <c r="AF24">
        <v>8</v>
      </c>
      <c r="AG24">
        <v>16</v>
      </c>
      <c r="AH24" t="s">
        <v>6</v>
      </c>
      <c r="AI24">
        <v>16</v>
      </c>
    </row>
    <row r="25" spans="1:35" ht="62.25" hidden="1" customHeight="1">
      <c r="A25" s="19"/>
      <c r="B25" s="8" t="s">
        <v>13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7"/>
      <c r="V25" s="7"/>
      <c r="W25" s="7"/>
      <c r="Z25" t="s">
        <v>52</v>
      </c>
      <c r="AA25" s="9" t="s">
        <v>130</v>
      </c>
      <c r="AB25" s="1" t="str">
        <f t="shared" si="3"/>
        <v>種別＿45 広島県選手権大会</v>
      </c>
      <c r="AE25">
        <v>2</v>
      </c>
      <c r="AF25">
        <v>8</v>
      </c>
      <c r="AG25">
        <v>16</v>
      </c>
      <c r="AH25" t="s">
        <v>6</v>
      </c>
      <c r="AI25">
        <v>16</v>
      </c>
    </row>
    <row r="26" spans="1:35" ht="62.25" hidden="1" customHeight="1">
      <c r="A26" s="19"/>
      <c r="B26" s="8" t="s">
        <v>76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7"/>
      <c r="V26" s="7"/>
      <c r="W26" s="7"/>
      <c r="Z26" t="s">
        <v>69</v>
      </c>
      <c r="AA26" s="9" t="s">
        <v>18</v>
      </c>
      <c r="AB26" s="1" t="str">
        <f t="shared" si="3"/>
        <v>種別＿高校 全日本高校選手権大会</v>
      </c>
      <c r="AC26">
        <v>4</v>
      </c>
      <c r="AD26">
        <v>16</v>
      </c>
      <c r="AE26">
        <v>32</v>
      </c>
      <c r="AI26">
        <v>32</v>
      </c>
    </row>
    <row r="27" spans="1:35" ht="62.25" hidden="1" customHeight="1">
      <c r="A27" s="19"/>
      <c r="B27" s="8" t="s">
        <v>14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7"/>
      <c r="V27" s="7"/>
      <c r="W27" s="7"/>
      <c r="Z27" t="s">
        <v>53</v>
      </c>
      <c r="AA27" s="9" t="s">
        <v>19</v>
      </c>
      <c r="AB27" s="1" t="str">
        <f t="shared" si="3"/>
        <v>種別＿高校 ハイスクールジャパンカップ（ダブルス）</v>
      </c>
      <c r="AC27">
        <v>4</v>
      </c>
      <c r="AD27">
        <v>16</v>
      </c>
      <c r="AE27">
        <v>32</v>
      </c>
      <c r="AI27">
        <v>32</v>
      </c>
    </row>
    <row r="28" spans="1:35" ht="62.25" hidden="1" customHeight="1">
      <c r="A28" s="19"/>
      <c r="B28" s="8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7"/>
      <c r="V28" s="7"/>
      <c r="W28" s="7"/>
      <c r="Z28" t="s">
        <v>53</v>
      </c>
      <c r="AA28" s="9" t="s">
        <v>44</v>
      </c>
      <c r="AB28" s="1" t="str">
        <f t="shared" si="3"/>
        <v>種別＿高校 ハイスクールジャパンカップ（シングルス）</v>
      </c>
      <c r="AC28">
        <v>4</v>
      </c>
      <c r="AD28">
        <v>16</v>
      </c>
      <c r="AE28">
        <v>32</v>
      </c>
      <c r="AI28">
        <v>32</v>
      </c>
    </row>
    <row r="29" spans="1:35" ht="62.25" hidden="1" customHeight="1">
      <c r="A29" s="19"/>
      <c r="B29" s="8" t="s">
        <v>16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7"/>
      <c r="V29" s="7"/>
      <c r="W29" s="7"/>
      <c r="Z29" t="s">
        <v>53</v>
      </c>
      <c r="AA29" s="9" t="s">
        <v>131</v>
      </c>
      <c r="AB29" s="1" t="str">
        <f t="shared" si="3"/>
        <v>種別＿高校 中国地区高校選手権大会</v>
      </c>
      <c r="AD29">
        <v>4</v>
      </c>
      <c r="AE29">
        <v>8</v>
      </c>
      <c r="AI29">
        <v>8</v>
      </c>
    </row>
    <row r="30" spans="1:35" ht="62.25" hidden="1" customHeight="1">
      <c r="A30" s="19"/>
      <c r="B30" s="8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7"/>
      <c r="V30" s="7"/>
      <c r="W30" s="7"/>
      <c r="Z30" t="s">
        <v>53</v>
      </c>
      <c r="AA30" s="9" t="s">
        <v>132</v>
      </c>
      <c r="AB30" s="1" t="str">
        <f t="shared" si="3"/>
        <v>種別＿高校 広島県高校選手権(高校総体)大会</v>
      </c>
      <c r="AE30">
        <v>4</v>
      </c>
      <c r="AF30">
        <v>32</v>
      </c>
      <c r="AH30" t="s">
        <v>6</v>
      </c>
      <c r="AI30">
        <v>32</v>
      </c>
    </row>
    <row r="31" spans="1:35" ht="62.25" hidden="1" customHeight="1">
      <c r="A31" s="19"/>
      <c r="B31" s="8" t="s">
        <v>18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7"/>
      <c r="V31" s="7"/>
      <c r="W31" s="7"/>
      <c r="Z31" t="s">
        <v>53</v>
      </c>
      <c r="AA31" s="9" t="s">
        <v>133</v>
      </c>
      <c r="AB31" s="1" t="str">
        <f t="shared" si="3"/>
        <v>種別＿高校 広島県高校選手権(高校総体)大会地区予選</v>
      </c>
      <c r="AF31">
        <v>8</v>
      </c>
      <c r="AG31">
        <v>32</v>
      </c>
      <c r="AH31" t="s">
        <v>6</v>
      </c>
      <c r="AI31">
        <v>32</v>
      </c>
    </row>
    <row r="32" spans="1:35" ht="62.25" hidden="1" customHeight="1">
      <c r="A32" s="19"/>
      <c r="B32" s="8" t="s">
        <v>19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7"/>
      <c r="V32" s="7"/>
      <c r="W32" s="7"/>
      <c r="Z32" t="s">
        <v>53</v>
      </c>
      <c r="AA32" s="9" t="s">
        <v>134</v>
      </c>
      <c r="AB32" s="1" t="str">
        <f t="shared" si="3"/>
        <v>種別＿高校 広島県高校新人戦大会(シングルスを含む)</v>
      </c>
      <c r="AF32">
        <v>16</v>
      </c>
      <c r="AG32">
        <v>32</v>
      </c>
      <c r="AH32" t="s">
        <v>6</v>
      </c>
      <c r="AI32">
        <v>32</v>
      </c>
    </row>
    <row r="33" spans="1:35" ht="62.25" hidden="1" customHeight="1">
      <c r="A33" s="19"/>
      <c r="B33" s="8" t="s">
        <v>44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7"/>
      <c r="V33" s="7"/>
      <c r="W33" s="7"/>
      <c r="Z33" t="s">
        <v>53</v>
      </c>
      <c r="AA33" s="9" t="s">
        <v>135</v>
      </c>
      <c r="AB33" s="1" t="str">
        <f t="shared" si="3"/>
        <v>種別＿高校 広島県高校新人戦大会地区予選</v>
      </c>
      <c r="AF33">
        <v>4</v>
      </c>
      <c r="AG33">
        <v>16</v>
      </c>
      <c r="AH33" t="s">
        <v>6</v>
      </c>
      <c r="AI33">
        <v>16</v>
      </c>
    </row>
    <row r="34" spans="1:35" ht="62.25" hidden="1" customHeight="1">
      <c r="A34" s="19"/>
      <c r="B34" s="8" t="s">
        <v>20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7"/>
      <c r="V34" s="7"/>
      <c r="W34" s="7"/>
      <c r="Z34" t="s">
        <v>70</v>
      </c>
      <c r="AA34" s="9" t="s">
        <v>21</v>
      </c>
      <c r="AB34" s="1" t="str">
        <f t="shared" si="3"/>
        <v>種別＿中学 全国中学校大会</v>
      </c>
      <c r="AD34">
        <v>4</v>
      </c>
      <c r="AE34">
        <v>8</v>
      </c>
      <c r="AF34">
        <v>16</v>
      </c>
      <c r="AI34">
        <v>16</v>
      </c>
    </row>
    <row r="35" spans="1:35" ht="62.25" hidden="1" customHeight="1">
      <c r="A35" s="19"/>
      <c r="B35" s="8" t="s">
        <v>36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7"/>
      <c r="V35" s="7"/>
      <c r="W35" s="7"/>
      <c r="Z35" t="s">
        <v>54</v>
      </c>
      <c r="AA35" s="9" t="s">
        <v>80</v>
      </c>
      <c r="AB35" s="1" t="str">
        <f t="shared" si="3"/>
        <v>種別＿中学 都道府県対抗全日本中学生大会（ダブルス）</v>
      </c>
      <c r="AD35">
        <v>4</v>
      </c>
      <c r="AE35">
        <v>8</v>
      </c>
      <c r="AF35">
        <v>16</v>
      </c>
      <c r="AI35">
        <v>16</v>
      </c>
    </row>
    <row r="36" spans="1:35" ht="62.25" hidden="1" customHeight="1">
      <c r="A36" s="19"/>
      <c r="B36" s="8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7"/>
      <c r="V36" s="7"/>
      <c r="W36" s="7"/>
      <c r="Z36" t="s">
        <v>54</v>
      </c>
      <c r="AA36" s="9" t="s">
        <v>81</v>
      </c>
      <c r="AB36" s="1" t="str">
        <f t="shared" si="3"/>
        <v>種別＿中学 都道府県対抗全日本中学生大会（シングルス）</v>
      </c>
      <c r="AD36">
        <v>4</v>
      </c>
      <c r="AE36">
        <v>8</v>
      </c>
      <c r="AF36">
        <v>16</v>
      </c>
      <c r="AI36">
        <v>16</v>
      </c>
    </row>
    <row r="37" spans="1:35" ht="62.25" hidden="1" customHeight="1">
      <c r="A37" s="19"/>
      <c r="B37" s="8" t="s">
        <v>77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7"/>
      <c r="V37" s="7"/>
      <c r="W37" s="7"/>
      <c r="Z37" t="s">
        <v>54</v>
      </c>
      <c r="AA37" s="9" t="s">
        <v>136</v>
      </c>
      <c r="AB37" s="1" t="str">
        <f t="shared" si="3"/>
        <v>種別＿中学 中国地区中学校選手権大会</v>
      </c>
      <c r="AD37">
        <v>2</v>
      </c>
      <c r="AE37">
        <v>4</v>
      </c>
      <c r="AF37">
        <v>8</v>
      </c>
      <c r="AI37">
        <v>8</v>
      </c>
    </row>
    <row r="38" spans="1:35" ht="62.25" hidden="1" customHeight="1">
      <c r="A38" s="19"/>
      <c r="B38" s="8" t="s">
        <v>78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7"/>
      <c r="V38" s="7"/>
      <c r="W38" s="7"/>
      <c r="Z38" t="s">
        <v>54</v>
      </c>
      <c r="AA38" s="9" t="s">
        <v>137</v>
      </c>
      <c r="AB38" s="1" t="str">
        <f t="shared" si="3"/>
        <v>種別＿中学 広島県中学校選手権大会</v>
      </c>
      <c r="AF38">
        <v>8</v>
      </c>
      <c r="AG38">
        <v>32</v>
      </c>
      <c r="AH38" t="s">
        <v>6</v>
      </c>
      <c r="AI38">
        <v>32</v>
      </c>
    </row>
    <row r="39" spans="1:35" ht="62.25" hidden="1" customHeight="1">
      <c r="A39" s="19"/>
      <c r="B39" s="8" t="s">
        <v>79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7"/>
      <c r="V39" s="7"/>
      <c r="W39" s="7"/>
      <c r="Z39" t="s">
        <v>54</v>
      </c>
      <c r="AA39" s="9" t="s">
        <v>138</v>
      </c>
      <c r="AB39" s="1" t="str">
        <f t="shared" ref="AB39:AB62" si="4">Z39&amp;AA39</f>
        <v>種別＿中学 広島県中学校選手権大会（地区予選）</v>
      </c>
      <c r="AF39">
        <v>4</v>
      </c>
      <c r="AG39">
        <v>16</v>
      </c>
      <c r="AH39" t="s">
        <v>6</v>
      </c>
      <c r="AI39">
        <v>16</v>
      </c>
    </row>
    <row r="40" spans="1:35" ht="62.25" hidden="1" customHeight="1">
      <c r="A40" s="19"/>
      <c r="B40" s="8" t="s">
        <v>21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7"/>
      <c r="V40" s="7"/>
      <c r="W40" s="7"/>
      <c r="Z40" t="s">
        <v>54</v>
      </c>
      <c r="AA40" s="9" t="s">
        <v>139</v>
      </c>
      <c r="AB40" s="1" t="str">
        <f t="shared" si="4"/>
        <v>種別＿中学 広島県中学校新人戦大会（地区大会）</v>
      </c>
      <c r="AG40">
        <v>8</v>
      </c>
      <c r="AH40" t="s">
        <v>6</v>
      </c>
      <c r="AI40">
        <v>8</v>
      </c>
    </row>
    <row r="41" spans="1:35" ht="62.25" hidden="1" customHeight="1">
      <c r="A41" s="19"/>
      <c r="B41" s="8" t="s">
        <v>80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7"/>
      <c r="V41" s="7"/>
      <c r="W41" s="7"/>
      <c r="Z41" t="s">
        <v>71</v>
      </c>
      <c r="AA41" s="9" t="s">
        <v>83</v>
      </c>
      <c r="AB41" s="1" t="str">
        <f t="shared" si="4"/>
        <v>種別＿小学 全日本小学生選手権大会</v>
      </c>
      <c r="AE41">
        <v>2</v>
      </c>
      <c r="AF41">
        <v>8</v>
      </c>
      <c r="AI41">
        <v>8</v>
      </c>
    </row>
    <row r="42" spans="1:35" ht="62.25" hidden="1" customHeight="1">
      <c r="A42" s="19"/>
      <c r="B42" s="8" t="s">
        <v>81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7"/>
      <c r="V42" s="7"/>
      <c r="W42" s="7"/>
      <c r="Z42" t="s">
        <v>59</v>
      </c>
      <c r="AA42" s="9" t="s">
        <v>25</v>
      </c>
      <c r="AB42" s="1" t="str">
        <f t="shared" si="4"/>
        <v>種別＿小学 全国小学生大会（５年生の部）</v>
      </c>
      <c r="AF42">
        <v>4</v>
      </c>
      <c r="AG42">
        <v>16</v>
      </c>
      <c r="AI42">
        <v>16</v>
      </c>
    </row>
    <row r="43" spans="1:35" ht="62.25" hidden="1" customHeight="1">
      <c r="A43" s="19"/>
      <c r="B43" s="8" t="s">
        <v>22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7"/>
      <c r="V43" s="7"/>
      <c r="W43" s="7"/>
      <c r="Z43" t="s">
        <v>59</v>
      </c>
      <c r="AA43" s="9" t="s">
        <v>26</v>
      </c>
      <c r="AB43" s="1" t="str">
        <f t="shared" si="4"/>
        <v>種別＿小学 全国小学生大会（４年生以下の部）</v>
      </c>
      <c r="AF43">
        <v>2</v>
      </c>
      <c r="AG43">
        <v>8</v>
      </c>
      <c r="AI43">
        <v>8</v>
      </c>
    </row>
    <row r="44" spans="1:35" ht="62.25" hidden="1" customHeight="1">
      <c r="A44" s="19"/>
      <c r="B44" s="8" t="s">
        <v>23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7"/>
      <c r="V44" s="7"/>
      <c r="W44" s="7"/>
      <c r="Z44" t="s">
        <v>59</v>
      </c>
      <c r="AA44" s="9" t="s">
        <v>27</v>
      </c>
      <c r="AB44" s="1" t="str">
        <f t="shared" si="4"/>
        <v>種別＿小学 全国小学生大会（６年生の部）ｼﾝｸﾞﾙｽ</v>
      </c>
      <c r="AE44">
        <v>2</v>
      </c>
      <c r="AF44">
        <v>8</v>
      </c>
      <c r="AI44">
        <v>8</v>
      </c>
    </row>
    <row r="45" spans="1:35" ht="62.25" hidden="1" customHeight="1">
      <c r="A45" s="19"/>
      <c r="B45" s="8" t="s">
        <v>151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7"/>
      <c r="V45" s="7"/>
      <c r="W45" s="7"/>
      <c r="Z45" t="s">
        <v>59</v>
      </c>
      <c r="AA45" s="9" t="s">
        <v>140</v>
      </c>
      <c r="AB45" s="1" t="str">
        <f t="shared" si="4"/>
        <v>種別＿小学 広島県小学生選手権大会</v>
      </c>
      <c r="AF45">
        <v>2</v>
      </c>
      <c r="AG45">
        <v>8</v>
      </c>
      <c r="AH45" t="s">
        <v>6</v>
      </c>
      <c r="AI45">
        <v>8</v>
      </c>
    </row>
    <row r="46" spans="1:35" ht="62.25" hidden="1" customHeight="1">
      <c r="A46" s="19"/>
      <c r="B46" s="8" t="s">
        <v>24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7"/>
      <c r="V46" s="7"/>
      <c r="W46" s="7"/>
      <c r="Z46" t="s">
        <v>59</v>
      </c>
      <c r="AA46" s="9" t="s">
        <v>141</v>
      </c>
      <c r="AB46" s="1" t="str">
        <f t="shared" si="4"/>
        <v>種別＿小学 広島県小学生総合体育大会</v>
      </c>
      <c r="AF46">
        <v>2</v>
      </c>
      <c r="AG46">
        <v>8</v>
      </c>
      <c r="AH46" t="s">
        <v>6</v>
      </c>
      <c r="AI46">
        <v>8</v>
      </c>
    </row>
    <row r="47" spans="1:35" ht="62.25" hidden="1" customHeight="1">
      <c r="A47" s="19"/>
      <c r="B47" s="8" t="s">
        <v>82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7"/>
      <c r="V47" s="7"/>
      <c r="W47" s="7"/>
      <c r="Z47" t="s">
        <v>59</v>
      </c>
      <c r="AA47" s="9" t="s">
        <v>142</v>
      </c>
      <c r="AB47" s="1" t="str">
        <f t="shared" si="4"/>
        <v>種別＿小学 全国小学生ソフトテニス大会広島県予選会</v>
      </c>
      <c r="AF47">
        <v>2</v>
      </c>
      <c r="AG47">
        <v>8</v>
      </c>
      <c r="AH47" t="s">
        <v>6</v>
      </c>
      <c r="AI47">
        <v>8</v>
      </c>
    </row>
    <row r="48" spans="1:35" ht="62.25" hidden="1" customHeight="1">
      <c r="A48" s="19"/>
      <c r="B48" s="8" t="s">
        <v>38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7"/>
      <c r="V48" s="7"/>
      <c r="W48" s="7"/>
      <c r="Z48" t="s">
        <v>72</v>
      </c>
      <c r="AA48" s="9" t="s">
        <v>84</v>
      </c>
      <c r="AB48" s="1" t="str">
        <f t="shared" si="4"/>
        <v>種別＿JOC杯 Ｕ－２０ダブルス大会</v>
      </c>
      <c r="AC48">
        <v>2</v>
      </c>
      <c r="AD48">
        <v>4</v>
      </c>
      <c r="AI48">
        <v>4</v>
      </c>
    </row>
    <row r="49" spans="1:35" ht="62.25" hidden="1" customHeight="1">
      <c r="A49" s="19"/>
      <c r="B49" s="8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7"/>
      <c r="V49" s="7"/>
      <c r="W49" s="7"/>
      <c r="Z49" t="s">
        <v>61</v>
      </c>
      <c r="AA49" s="9" t="s">
        <v>85</v>
      </c>
      <c r="AB49" s="1" t="str">
        <f t="shared" si="4"/>
        <v>種別＿JOC杯 Ｕ－１７ダブルス大会</v>
      </c>
      <c r="AC49">
        <v>2</v>
      </c>
      <c r="AD49">
        <v>4</v>
      </c>
      <c r="AI49">
        <v>4</v>
      </c>
    </row>
    <row r="50" spans="1:35" ht="62.25" hidden="1" customHeight="1">
      <c r="A50" s="19"/>
      <c r="B50" s="8" t="s">
        <v>25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7"/>
      <c r="V50" s="7"/>
      <c r="W50" s="7"/>
      <c r="Z50" t="s">
        <v>61</v>
      </c>
      <c r="AA50" s="9" t="s">
        <v>86</v>
      </c>
      <c r="AB50" s="1" t="str">
        <f t="shared" si="4"/>
        <v>種別＿JOC杯 Ｕ－１４ダブルス大会</v>
      </c>
      <c r="AD50">
        <v>2</v>
      </c>
      <c r="AE50">
        <v>4</v>
      </c>
      <c r="AI50">
        <v>4</v>
      </c>
    </row>
    <row r="51" spans="1:35" ht="62.25" hidden="1" customHeight="1">
      <c r="A51" s="19"/>
      <c r="B51" s="8" t="s">
        <v>26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7"/>
      <c r="V51" s="7"/>
      <c r="W51" s="7"/>
      <c r="Z51" t="s">
        <v>61</v>
      </c>
      <c r="AA51" s="9" t="s">
        <v>87</v>
      </c>
      <c r="AB51" s="1" t="str">
        <f t="shared" si="4"/>
        <v>種別＿JOC杯 Ｕ－２０シングルス大会</v>
      </c>
      <c r="AC51">
        <v>2</v>
      </c>
      <c r="AD51">
        <v>4</v>
      </c>
      <c r="AI51">
        <v>4</v>
      </c>
    </row>
    <row r="52" spans="1:35" ht="62.25" hidden="1" customHeight="1">
      <c r="A52" s="19"/>
      <c r="B52" s="8" t="s">
        <v>27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7"/>
      <c r="V52" s="7"/>
      <c r="W52" s="7"/>
      <c r="Z52" t="s">
        <v>61</v>
      </c>
      <c r="AA52" s="9" t="s">
        <v>88</v>
      </c>
      <c r="AB52" s="1" t="str">
        <f t="shared" si="4"/>
        <v>種別＿JOC杯 Ｕ－１７シングルス大会</v>
      </c>
      <c r="AC52">
        <v>2</v>
      </c>
      <c r="AD52">
        <v>4</v>
      </c>
      <c r="AI52">
        <v>4</v>
      </c>
    </row>
    <row r="53" spans="1:35" ht="62.25" hidden="1" customHeight="1">
      <c r="A53" s="19"/>
      <c r="B53" s="8" t="s">
        <v>28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7"/>
      <c r="V53" s="7"/>
      <c r="W53" s="7"/>
      <c r="Z53" t="s">
        <v>61</v>
      </c>
      <c r="AA53" s="9" t="s">
        <v>89</v>
      </c>
      <c r="AB53" s="1" t="str">
        <f t="shared" si="4"/>
        <v>種別＿JOC杯 Ｕ－１４シングルス大会</v>
      </c>
      <c r="AD53">
        <v>2</v>
      </c>
      <c r="AE53">
        <v>4</v>
      </c>
      <c r="AI53">
        <v>4</v>
      </c>
    </row>
    <row r="54" spans="1:35" ht="62.25" hidden="1" customHeight="1">
      <c r="A54" s="19"/>
      <c r="B54" s="8" t="s">
        <v>33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7"/>
      <c r="V54" s="7"/>
      <c r="W54" s="7"/>
      <c r="Z54" t="s">
        <v>66</v>
      </c>
      <c r="AA54" s="9" t="s">
        <v>153</v>
      </c>
      <c r="AB54" s="1" t="str">
        <f t="shared" si="4"/>
        <v>種別＿ｼﾞｬﾊﾟﾝｶｯﾌﾟ Ｕ－２０ダブルス大会</v>
      </c>
      <c r="AC54">
        <v>2</v>
      </c>
      <c r="AD54">
        <v>4</v>
      </c>
      <c r="AI54">
        <v>4</v>
      </c>
    </row>
    <row r="55" spans="1:35" ht="62.25" hidden="1" customHeight="1">
      <c r="A55" s="19"/>
      <c r="B55" s="8" t="s">
        <v>152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7"/>
      <c r="V55" s="7"/>
      <c r="W55" s="7"/>
      <c r="Z55" t="s">
        <v>65</v>
      </c>
      <c r="AA55" s="9" t="s">
        <v>154</v>
      </c>
      <c r="AB55" s="1" t="str">
        <f t="shared" si="4"/>
        <v>種別＿ｼﾞｬﾊﾟﾝｶｯﾌﾟ Ｕ－１７ダブルス大会</v>
      </c>
      <c r="AC55">
        <v>2</v>
      </c>
      <c r="AD55">
        <v>4</v>
      </c>
      <c r="AI55">
        <v>4</v>
      </c>
    </row>
    <row r="56" spans="1:35" ht="62.25" hidden="1" customHeight="1">
      <c r="A56" s="19"/>
      <c r="B56" s="8" t="s">
        <v>84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7"/>
      <c r="V56" s="7"/>
      <c r="W56" s="7"/>
      <c r="Z56" t="s">
        <v>65</v>
      </c>
      <c r="AA56" s="9" t="s">
        <v>155</v>
      </c>
      <c r="AB56" s="1" t="str">
        <f t="shared" si="4"/>
        <v>種別＿ｼﾞｬﾊﾟﾝｶｯﾌﾟ Ｕ－１４ダブルス大会</v>
      </c>
      <c r="AD56">
        <v>2</v>
      </c>
      <c r="AE56">
        <v>4</v>
      </c>
      <c r="AI56">
        <v>4</v>
      </c>
    </row>
    <row r="57" spans="1:35" ht="62.25" hidden="1" customHeight="1">
      <c r="A57" s="19"/>
      <c r="B57" s="8" t="s">
        <v>85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7"/>
      <c r="V57" s="7"/>
      <c r="W57" s="7"/>
      <c r="Z57" t="s">
        <v>66</v>
      </c>
      <c r="AA57" s="9" t="s">
        <v>29</v>
      </c>
      <c r="AB57" s="1" t="str">
        <f t="shared" si="4"/>
        <v>種別＿ｼﾞｬﾊﾟﾝｶｯﾌﾟ Ｕ－２０シングルス大会</v>
      </c>
      <c r="AC57">
        <v>2</v>
      </c>
      <c r="AD57">
        <v>4</v>
      </c>
      <c r="AI57">
        <v>4</v>
      </c>
    </row>
    <row r="58" spans="1:35" ht="62.25" hidden="1" customHeight="1">
      <c r="A58" s="19"/>
      <c r="B58" s="8" t="s">
        <v>86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7"/>
      <c r="V58" s="7"/>
      <c r="W58" s="7"/>
      <c r="Z58" t="s">
        <v>65</v>
      </c>
      <c r="AA58" s="9" t="s">
        <v>30</v>
      </c>
      <c r="AB58" s="1" t="str">
        <f t="shared" si="4"/>
        <v>種別＿ｼﾞｬﾊﾟﾝｶｯﾌﾟ Ｕ－１７シングルス大会</v>
      </c>
      <c r="AC58">
        <v>2</v>
      </c>
      <c r="AD58">
        <v>4</v>
      </c>
      <c r="AI58">
        <v>4</v>
      </c>
    </row>
    <row r="59" spans="1:35" ht="62.25" hidden="1" customHeight="1">
      <c r="A59" s="19"/>
      <c r="B59" s="8" t="s">
        <v>87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7"/>
      <c r="V59" s="7"/>
      <c r="W59" s="7"/>
      <c r="Z59" t="s">
        <v>65</v>
      </c>
      <c r="AA59" s="9" t="s">
        <v>31</v>
      </c>
      <c r="AB59" s="1" t="str">
        <f t="shared" si="4"/>
        <v>種別＿ｼﾞｬﾊﾟﾝｶｯﾌﾟ Ｕ－１４シングルス大会</v>
      </c>
      <c r="AD59">
        <v>2</v>
      </c>
      <c r="AE59">
        <v>4</v>
      </c>
      <c r="AI59">
        <v>4</v>
      </c>
    </row>
    <row r="60" spans="1:35" ht="62.25" hidden="1" customHeight="1">
      <c r="A60" s="19"/>
      <c r="B60" s="8" t="s">
        <v>88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7"/>
      <c r="V60" s="7"/>
      <c r="W60" s="7"/>
      <c r="Z60" t="s">
        <v>64</v>
      </c>
      <c r="AA60" s="9" t="s">
        <v>90</v>
      </c>
      <c r="AB60" s="1" t="str">
        <f t="shared" si="4"/>
        <v>種別＿シニア 全日本シニア選手権大会</v>
      </c>
      <c r="AC60">
        <v>4</v>
      </c>
      <c r="AD60">
        <v>8</v>
      </c>
      <c r="AE60">
        <v>16</v>
      </c>
      <c r="AF60">
        <v>32</v>
      </c>
      <c r="AI60">
        <v>32</v>
      </c>
    </row>
    <row r="61" spans="1:35" ht="62.25" hidden="1" customHeight="1">
      <c r="A61" s="19"/>
      <c r="B61" s="8" t="s">
        <v>89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7"/>
      <c r="V61" s="7"/>
      <c r="W61" s="7"/>
      <c r="Z61" t="s">
        <v>63</v>
      </c>
      <c r="AA61" s="9" t="s">
        <v>43</v>
      </c>
      <c r="AB61" s="1" t="str">
        <f t="shared" si="4"/>
        <v>種別＿シニア 全日本ミックス選手権大会</v>
      </c>
      <c r="AC61">
        <v>4</v>
      </c>
      <c r="AD61">
        <v>8</v>
      </c>
      <c r="AE61">
        <v>16</v>
      </c>
      <c r="AF61">
        <v>32</v>
      </c>
      <c r="AI61">
        <v>32</v>
      </c>
    </row>
    <row r="62" spans="1:35" ht="62.25" hidden="1" customHeight="1">
      <c r="A62" s="19"/>
      <c r="B62" s="8" t="s">
        <v>84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7"/>
      <c r="V62" s="7"/>
      <c r="W62" s="7"/>
      <c r="Z62" t="s">
        <v>63</v>
      </c>
      <c r="AA62" s="9" t="s">
        <v>143</v>
      </c>
      <c r="AB62" s="1" t="str">
        <f t="shared" si="4"/>
        <v>種別＿シニア 西日本シニア選手権大会</v>
      </c>
      <c r="AC62">
        <v>2</v>
      </c>
      <c r="AD62">
        <v>4</v>
      </c>
      <c r="AE62">
        <v>8</v>
      </c>
      <c r="AF62">
        <v>16</v>
      </c>
      <c r="AI62">
        <v>16</v>
      </c>
    </row>
    <row r="63" spans="1:35" ht="62.25" hidden="1" customHeight="1">
      <c r="A63" s="19"/>
      <c r="B63" s="8" t="s">
        <v>85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7"/>
      <c r="V63" s="7"/>
      <c r="W63" s="7"/>
      <c r="Z63" t="s">
        <v>63</v>
      </c>
      <c r="AA63" s="9" t="s">
        <v>144</v>
      </c>
      <c r="AB63" s="1" t="str">
        <f t="shared" ref="AB63:AB65" si="5">Z63&amp;AA63</f>
        <v>種別＿シニア 中国地区選手権大会(シニア)</v>
      </c>
      <c r="AD63">
        <v>2</v>
      </c>
      <c r="AE63">
        <v>4</v>
      </c>
      <c r="AF63">
        <v>8</v>
      </c>
      <c r="AG63">
        <v>16</v>
      </c>
      <c r="AI63">
        <v>16</v>
      </c>
    </row>
    <row r="64" spans="1:35" ht="62.25" hidden="1" customHeight="1">
      <c r="A64" s="19"/>
      <c r="B64" s="8" t="s">
        <v>86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7"/>
      <c r="V64" s="7"/>
      <c r="W64" s="7"/>
      <c r="Z64" t="s">
        <v>63</v>
      </c>
      <c r="AA64" s="9" t="s">
        <v>145</v>
      </c>
      <c r="AB64" s="1" t="str">
        <f t="shared" si="5"/>
        <v>種別＿シニア 広島県選手権大会(シニア)</v>
      </c>
      <c r="AE64">
        <v>2</v>
      </c>
      <c r="AF64">
        <v>8</v>
      </c>
      <c r="AG64">
        <v>16</v>
      </c>
      <c r="AH64" t="s">
        <v>6</v>
      </c>
      <c r="AI64">
        <v>16</v>
      </c>
    </row>
    <row r="65" spans="1:35" ht="62.25" hidden="1" customHeight="1">
      <c r="A65" s="19"/>
      <c r="B65" s="8" t="s">
        <v>29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7"/>
      <c r="V65" s="7"/>
      <c r="W65" s="7"/>
      <c r="Z65" t="s">
        <v>63</v>
      </c>
      <c r="AA65" s="9" t="s">
        <v>146</v>
      </c>
      <c r="AB65" s="1" t="str">
        <f t="shared" si="5"/>
        <v>種別＿シニア 広島県ミックスダブルス大会</v>
      </c>
      <c r="AE65">
        <v>2</v>
      </c>
      <c r="AF65">
        <v>8</v>
      </c>
      <c r="AG65">
        <v>16</v>
      </c>
      <c r="AH65" t="s">
        <v>6</v>
      </c>
      <c r="AI65">
        <v>16</v>
      </c>
    </row>
    <row r="66" spans="1:35" ht="62.25" hidden="1" customHeight="1">
      <c r="A66" s="19"/>
      <c r="B66" s="8" t="s">
        <v>30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7"/>
      <c r="V66" s="7"/>
      <c r="W66" s="7"/>
      <c r="AB66" s="1"/>
    </row>
    <row r="67" spans="1:35" ht="62.25" hidden="1" customHeight="1">
      <c r="A67" s="19"/>
      <c r="B67" s="8" t="s">
        <v>31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7"/>
      <c r="V67" s="7"/>
      <c r="W67" s="7"/>
    </row>
    <row r="68" spans="1:35" ht="62.25" hidden="1" customHeight="1">
      <c r="A68" s="19"/>
      <c r="B68" s="8" t="s">
        <v>90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7"/>
      <c r="V68" s="7"/>
      <c r="W68" s="7"/>
    </row>
    <row r="69" spans="1:35" ht="62.25" hidden="1" customHeight="1">
      <c r="A69" s="19"/>
      <c r="B69" s="8" t="s">
        <v>43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7"/>
      <c r="V69" s="7"/>
      <c r="W69" s="7"/>
    </row>
    <row r="70" spans="1:35" ht="62.25" hidden="1" customHeight="1">
      <c r="A70" s="19"/>
      <c r="B70" s="8" t="s">
        <v>91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7"/>
      <c r="V70" s="7"/>
      <c r="W70" s="7"/>
    </row>
    <row r="71" spans="1:35" ht="62.25" hidden="1" customHeight="1">
      <c r="A71" s="19"/>
      <c r="B71" s="8" t="s">
        <v>92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7"/>
      <c r="V71" s="7"/>
      <c r="W71" s="7"/>
    </row>
    <row r="72" spans="1:35" ht="62.25" hidden="1" customHeight="1">
      <c r="A72" s="6"/>
      <c r="B72" s="8" t="s">
        <v>93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7"/>
      <c r="V72" s="7"/>
      <c r="W72" s="7"/>
    </row>
    <row r="73" spans="1:35" ht="62.25" hidden="1" customHeight="1"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35" ht="62.25" hidden="1" customHeight="1">
      <c r="B74" s="8"/>
    </row>
    <row r="75" spans="1:35" ht="62.25" hidden="1" customHeight="1">
      <c r="B75" s="8"/>
    </row>
    <row r="76" spans="1:35" ht="15" customHeight="1">
      <c r="B76" s="8"/>
    </row>
    <row r="77" spans="1:35" ht="15" customHeight="1">
      <c r="B77" s="8"/>
    </row>
    <row r="78" spans="1:35" ht="15" customHeight="1"/>
  </sheetData>
  <mergeCells count="2">
    <mergeCell ref="AA1:AI1"/>
    <mergeCell ref="A1:W1"/>
  </mergeCells>
  <phoneticPr fontId="1"/>
  <dataValidations count="3">
    <dataValidation type="list" allowBlank="1" showInputMessage="1" showErrorMessage="1" sqref="B3" xr:uid="{D272116C-6CA7-490A-BCFF-65F9A93C932B}">
      <formula1>INDIRECT(A3)</formula1>
    </dataValidation>
    <dataValidation type="list" allowBlank="1" showInputMessage="1" showErrorMessage="1" sqref="D3" xr:uid="{C0097B04-712D-415D-8F88-200BB1134DA2}">
      <formula1>$D$6:$D$13</formula1>
    </dataValidation>
    <dataValidation type="list" allowBlank="1" showInputMessage="1" showErrorMessage="1" sqref="A3" xr:uid="{FB117EBD-A9A0-4054-96C9-BE8ED1C3112E}">
      <formula1>$Y$3:$Y$11</formula1>
    </dataValidation>
  </dataValidations>
  <pageMargins left="0.7" right="0.7" top="0.75" bottom="0.75" header="0.3" footer="0.3"/>
  <pageSetup paperSize="9" scale="69" orientation="portrait" r:id="rId1"/>
  <colBreaks count="2" manualBreakCount="2">
    <brk id="7" max="71" man="1"/>
    <brk id="20" max="7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等級認定検索システム</vt:lpstr>
      <vt:lpstr>等級認定検索システム!Print_Area</vt:lpstr>
      <vt:lpstr>種別＿35</vt:lpstr>
      <vt:lpstr>種別＿45</vt:lpstr>
      <vt:lpstr>種別＿JOC杯</vt:lpstr>
      <vt:lpstr>種別＿シニア</vt:lpstr>
      <vt:lpstr>種別＿ｼﾞｬﾊﾟﾝｶｯﾌﾟ</vt:lpstr>
      <vt:lpstr>種別＿一般男女</vt:lpstr>
      <vt:lpstr>種別＿高校</vt:lpstr>
      <vt:lpstr>種別＿小学</vt:lpstr>
      <vt:lpstr>種別＿中学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2023-03-27T12:50:06Z</dcterms:modified>
</cp:coreProperties>
</file>