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78DD3D51-71A9-43A0-9F41-212125F477C0}" xr6:coauthVersionLast="47" xr6:coauthVersionMax="47" xr10:uidLastSave="{00000000-0000-0000-0000-000000000000}"/>
  <bookViews>
    <workbookView xWindow="2340" yWindow="1680" windowWidth="15930" windowHeight="14520" xr2:uid="{00000000-000D-0000-FFFF-FFFF00000000}"/>
  </bookViews>
  <sheets>
    <sheet name="等級認定検索システム" sheetId="6" r:id="rId1"/>
  </sheets>
  <definedNames>
    <definedName name="_xlnm.Print_Area" localSheetId="0">等級認定検索システム!$A$1:$W$73</definedName>
    <definedName name="種別＿35" localSheetId="0">等級認定検索システム!$AA$14:$AA$18</definedName>
    <definedName name="種別＿35">#REF!</definedName>
    <definedName name="種別＿45" localSheetId="0">等級認定検索システム!$AA$20:$AA$24</definedName>
    <definedName name="種別＿45">#REF!</definedName>
    <definedName name="種別＿JOC杯" localSheetId="0">等級認定検索システム!$AA$49:$AA$56</definedName>
    <definedName name="種別＿JOC杯">#REF!</definedName>
    <definedName name="種別＿シニア" localSheetId="0">等級認定検索システム!$AA$61:$AA$66</definedName>
    <definedName name="種別＿シニア">#REF!</definedName>
    <definedName name="種別＿ｼﾞｬﾊﾟﾝｶｯﾌﾟ" localSheetId="0">等級認定検索システム!$AA$58:$AA$60</definedName>
    <definedName name="種別＿ｼﾞｬﾊﾟﾝｶｯﾌﾟ">#REF!</definedName>
    <definedName name="種別＿ｼﾞｭﾆｱ" localSheetId="0">等級認定検索システム!$AA$57</definedName>
    <definedName name="種別＿ｼﾞｭﾆｱ">#REF!</definedName>
    <definedName name="種別＿一般男女" localSheetId="0">等級認定検索システム!$AA$3:$AA$13</definedName>
    <definedName name="種別＿一般男女">#REF!</definedName>
    <definedName name="種別＿高校" localSheetId="0">等級認定検索システム!$AA$26:$AA$33</definedName>
    <definedName name="種別＿高校">#REF!</definedName>
    <definedName name="種別＿小学" localSheetId="0">等級認定検索システム!$AA$41:$AA$48</definedName>
    <definedName name="種別＿小学">#REF!</definedName>
    <definedName name="種別＿大学" localSheetId="0">等級認定検索システム!#REF!</definedName>
    <definedName name="種別＿大学">#REF!</definedName>
    <definedName name="種別＿中学" localSheetId="0">等級認定検索システム!$AA$34:$AA$40</definedName>
    <definedName name="種別＿中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2" i="6" l="1"/>
  <c r="AN11" i="6"/>
  <c r="AN10" i="6"/>
  <c r="AN9" i="6"/>
  <c r="AN8" i="6"/>
  <c r="AN7" i="6"/>
  <c r="AN6" i="6"/>
  <c r="AN5" i="6"/>
  <c r="AN4" i="6"/>
  <c r="AN3" i="6"/>
  <c r="AB65" i="6"/>
  <c r="AB48" i="6"/>
  <c r="AB47" i="6"/>
  <c r="AB25" i="6"/>
  <c r="AB19" i="6"/>
  <c r="AB12" i="6"/>
  <c r="AB11" i="6"/>
  <c r="E3" i="6" l="1"/>
  <c r="AB66" i="6" l="1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4" i="6"/>
  <c r="AB23" i="6"/>
  <c r="AB22" i="6"/>
  <c r="AB21" i="6"/>
  <c r="AB20" i="6"/>
  <c r="AB18" i="6"/>
  <c r="AB17" i="6"/>
  <c r="AB16" i="6"/>
  <c r="AB15" i="6"/>
  <c r="AB14" i="6"/>
  <c r="AB13" i="6"/>
  <c r="AB10" i="6"/>
  <c r="AB9" i="6"/>
  <c r="AB8" i="6"/>
  <c r="AB7" i="6"/>
  <c r="AB6" i="6"/>
  <c r="AB5" i="6"/>
  <c r="AB4" i="6"/>
  <c r="AB3" i="6"/>
  <c r="N2" i="6"/>
  <c r="M2" i="6"/>
  <c r="J3" i="6" l="1"/>
  <c r="K3" i="6"/>
  <c r="I3" i="6"/>
  <c r="H3" i="6"/>
  <c r="L3" i="6"/>
  <c r="G3" i="6"/>
  <c r="F3" i="6"/>
  <c r="M3" i="6" l="1"/>
  <c r="R3" i="6"/>
  <c r="Q3" i="6"/>
  <c r="P3" i="6"/>
  <c r="O3" i="6"/>
  <c r="N3" i="6"/>
  <c r="S3" i="6" l="1"/>
  <c r="T3" i="6" s="1"/>
  <c r="U3" i="6" s="1"/>
  <c r="W3" i="6" l="1"/>
  <c r="V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K2" authorId="0" shapeId="0" xr:uid="{CB167AF5-8E66-48F1-ABD4-392B93A2A653}">
      <text>
        <r>
          <rPr>
            <b/>
            <sz val="11"/>
            <color indexed="81"/>
            <rFont val="MS P ゴシック"/>
            <family val="3"/>
            <charset val="128"/>
          </rPr>
          <t>認定料を出すために使用してます。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94BC3C85-6AA1-4928-949C-8046581B8C3B}">
      <text>
        <r>
          <rPr>
            <sz val="11"/>
            <color indexed="81"/>
            <rFont val="MS P ゴシック"/>
            <family val="3"/>
            <charset val="128"/>
          </rPr>
          <t>出場ペア数と関係なく，右のセルから大会に応じた認定基準を出す</t>
        </r>
      </text>
    </comment>
    <comment ref="M3" authorId="0" shapeId="0" xr:uid="{AAF4D66A-3711-455E-A967-8AD8D05DE7D1}">
      <text>
        <r>
          <rPr>
            <b/>
            <sz val="11"/>
            <color indexed="81"/>
            <rFont val="MS P ゴシック"/>
            <family val="3"/>
            <charset val="128"/>
          </rPr>
          <t>出場ペア数を考えた認定基準を出す。これと結果を比較して認定級を出す</t>
        </r>
      </text>
    </comment>
    <comment ref="E6" authorId="0" shapeId="0" xr:uid="{DF1B05B1-AF64-4797-9149-93CC88FF9577}">
      <text>
        <r>
          <rPr>
            <b/>
            <sz val="11"/>
            <color indexed="81"/>
            <rFont val="MS P ゴシック"/>
            <family val="3"/>
            <charset val="128"/>
          </rPr>
          <t>この表で結果D3を数値にしてE3に戻す</t>
        </r>
      </text>
    </comment>
  </commentList>
</comments>
</file>

<file path=xl/sharedStrings.xml><?xml version="1.0" encoding="utf-8"?>
<sst xmlns="http://schemas.openxmlformats.org/spreadsheetml/2006/main" count="311" uniqueCount="158">
  <si>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</si>
  <si>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</si>
  <si>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</si>
  <si>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</si>
  <si>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種別</t>
    <rPh sb="0" eb="2">
      <t>シュベツ</t>
    </rPh>
    <phoneticPr fontId="1"/>
  </si>
  <si>
    <t>大会名</t>
    <rPh sb="0" eb="2">
      <t>タイカイ</t>
    </rPh>
    <rPh sb="2" eb="3">
      <t>メイ</t>
    </rPh>
    <phoneticPr fontId="1"/>
  </si>
  <si>
    <t>出場</t>
  </si>
  <si>
    <t xml:space="preserve"> 全日本選手権大会</t>
  </si>
  <si>
    <t xml:space="preserve"> 全日本社会人選手権大会</t>
  </si>
  <si>
    <t xml:space="preserve"> 全日本シングルス選手権大会</t>
  </si>
  <si>
    <t xml:space="preserve"> 東・西日本選手権大会</t>
  </si>
  <si>
    <t xml:space="preserve"> 各ブロック選手権大会</t>
  </si>
  <si>
    <t xml:space="preserve"> 各支部選手権大会</t>
  </si>
  <si>
    <t xml:space="preserve"> 全日本学生選手権大会</t>
  </si>
  <si>
    <t xml:space="preserve"> 東・西日本学生選手権大会</t>
  </si>
  <si>
    <t xml:space="preserve"> 東・西日本学生シングルス選手権大会</t>
  </si>
  <si>
    <t xml:space="preserve"> 各ブロック学生選手権大会</t>
  </si>
  <si>
    <t xml:space="preserve"> 各ブロック学生シングルス選手権大会</t>
  </si>
  <si>
    <t xml:space="preserve"> 全日本高校選手権大会</t>
  </si>
  <si>
    <t xml:space="preserve"> ハイスクールジャパンカップ（ダブルス）</t>
  </si>
  <si>
    <t xml:space="preserve"> 各ブロック高校選手権大会</t>
  </si>
  <si>
    <t xml:space="preserve"> 全国中学校大会</t>
  </si>
  <si>
    <t xml:space="preserve"> 各ブロック中学校選手権大会</t>
  </si>
  <si>
    <t xml:space="preserve"> 各支部中学校選手権大会</t>
  </si>
  <si>
    <t xml:space="preserve"> 各支部中学校選手権大会（地区予選）</t>
  </si>
  <si>
    <t xml:space="preserve"> 全国小学生大会（５年生の部）</t>
  </si>
  <si>
    <t xml:space="preserve"> 全国小学生大会（４年生以下の部）</t>
  </si>
  <si>
    <t xml:space="preserve"> 全国小学生大会（６年生の部）ｼﾝｸﾞﾙｽ</t>
  </si>
  <si>
    <t xml:space="preserve"> 各支部小学生選手権大会</t>
  </si>
  <si>
    <t xml:space="preserve"> 各支部小学生選手権大会（地区予選）</t>
  </si>
  <si>
    <t xml:space="preserve"> Ｕ－２０シングルス大会</t>
  </si>
  <si>
    <t xml:space="preserve"> Ｕ－１７シングルス大会</t>
  </si>
  <si>
    <t xml:space="preserve"> Ｕ－１４シングルス大会</t>
  </si>
  <si>
    <t xml:space="preserve"> 各ブロック選手権大会</t>
    <phoneticPr fontId="1"/>
  </si>
  <si>
    <t xml:space="preserve"> 各ブロックシングルス選手権大会</t>
    <rPh sb="11" eb="14">
      <t>センシュケン</t>
    </rPh>
    <rPh sb="14" eb="16">
      <t>タイカイ</t>
    </rPh>
    <phoneticPr fontId="1"/>
  </si>
  <si>
    <t xml:space="preserve"> 各支部小学生シングルス選手権大会</t>
    <rPh sb="1" eb="4">
      <t>カクシブ</t>
    </rPh>
    <rPh sb="4" eb="7">
      <t>ショウガクセイ</t>
    </rPh>
    <rPh sb="12" eb="15">
      <t>センシュケン</t>
    </rPh>
    <rPh sb="15" eb="17">
      <t>タイカイ</t>
    </rPh>
    <phoneticPr fontId="1"/>
  </si>
  <si>
    <t>S-Ex</t>
  </si>
  <si>
    <t>S-Sp</t>
  </si>
  <si>
    <t xml:space="preserve"> 各支部高校選手権大会</t>
    <rPh sb="9" eb="11">
      <t>タイカイ</t>
    </rPh>
    <phoneticPr fontId="1"/>
  </si>
  <si>
    <t xml:space="preserve"> 各支部高校シングルス選手権大会</t>
    <rPh sb="14" eb="16">
      <t>タイカイ</t>
    </rPh>
    <phoneticPr fontId="1"/>
  </si>
  <si>
    <t xml:space="preserve"> 各支部中学校新人戦大会（地区予選）</t>
    <rPh sb="10" eb="12">
      <t>タイカイ</t>
    </rPh>
    <phoneticPr fontId="1"/>
  </si>
  <si>
    <t>改訂（案）</t>
    <rPh sb="0" eb="2">
      <t>カイテイ</t>
    </rPh>
    <rPh sb="3" eb="4">
      <t>アン</t>
    </rPh>
    <phoneticPr fontId="1"/>
  </si>
  <si>
    <t>ベスト４</t>
    <phoneticPr fontId="1"/>
  </si>
  <si>
    <t>ベスト３２</t>
    <phoneticPr fontId="1"/>
  </si>
  <si>
    <t>ベスト１６</t>
    <phoneticPr fontId="1"/>
  </si>
  <si>
    <t>優勝</t>
    <rPh sb="0" eb="2">
      <t>ユウショウ</t>
    </rPh>
    <phoneticPr fontId="1"/>
  </si>
  <si>
    <t>ベスト８</t>
    <phoneticPr fontId="1"/>
  </si>
  <si>
    <t>Ex</t>
  </si>
  <si>
    <t>Sp</t>
  </si>
  <si>
    <t xml:space="preserve"> 全日本ミックス選手権大会</t>
  </si>
  <si>
    <t xml:space="preserve"> 各支部シングルス選手権大会</t>
  </si>
  <si>
    <t xml:space="preserve"> ハイスクールジャパンカップ（シングルス）</t>
  </si>
  <si>
    <t xml:space="preserve"> 各支部中学校シングルス選手権大会</t>
  </si>
  <si>
    <t>最大認定数</t>
  </si>
  <si>
    <t>最大認定数</t>
    <rPh sb="0" eb="2">
      <t>サイダイ</t>
    </rPh>
    <rPh sb="2" eb="4">
      <t>ニンテイ</t>
    </rPh>
    <rPh sb="4" eb="5">
      <t>スウ</t>
    </rPh>
    <phoneticPr fontId="1"/>
  </si>
  <si>
    <t>リスト</t>
    <phoneticPr fontId="1"/>
  </si>
  <si>
    <t>検索名</t>
    <rPh sb="0" eb="2">
      <t>ケンサク</t>
    </rPh>
    <rPh sb="2" eb="3">
      <t>メイ</t>
    </rPh>
    <phoneticPr fontId="1"/>
  </si>
  <si>
    <t>種別＿一般男女</t>
  </si>
  <si>
    <t>種別＿一般男女</t>
    <rPh sb="0" eb="2">
      <t>シュベツ</t>
    </rPh>
    <rPh sb="3" eb="5">
      <t>イッパン</t>
    </rPh>
    <rPh sb="5" eb="7">
      <t>ダンジョ</t>
    </rPh>
    <phoneticPr fontId="1"/>
  </si>
  <si>
    <t>種別＿35</t>
  </si>
  <si>
    <t>種別＿45</t>
  </si>
  <si>
    <t>種別＿高校</t>
  </si>
  <si>
    <t>種別＿中学</t>
  </si>
  <si>
    <t>種別＿35</t>
    <phoneticPr fontId="1"/>
  </si>
  <si>
    <t>種別＿45</t>
    <phoneticPr fontId="1"/>
  </si>
  <si>
    <t>種別＿大学</t>
    <rPh sb="3" eb="5">
      <t>ダイガク</t>
    </rPh>
    <phoneticPr fontId="1"/>
  </si>
  <si>
    <t>種別＿高校</t>
    <rPh sb="3" eb="5">
      <t>コウコウ</t>
    </rPh>
    <phoneticPr fontId="1"/>
  </si>
  <si>
    <t>種別＿中学</t>
    <rPh sb="3" eb="5">
      <t>チュウガク</t>
    </rPh>
    <phoneticPr fontId="1"/>
  </si>
  <si>
    <t>種別＿小学</t>
  </si>
  <si>
    <t>種別＿小学</t>
    <rPh sb="3" eb="5">
      <t>ショウガク</t>
    </rPh>
    <phoneticPr fontId="1"/>
  </si>
  <si>
    <t>種別＿JOC杯</t>
  </si>
  <si>
    <t>種別＿JOC杯</t>
    <rPh sb="6" eb="7">
      <t>ハイ</t>
    </rPh>
    <phoneticPr fontId="1"/>
  </si>
  <si>
    <t>種別＿ｼﾞｭﾆｱ</t>
    <phoneticPr fontId="1"/>
  </si>
  <si>
    <t>種別＿シニア</t>
  </si>
  <si>
    <t>種別＿シニア</t>
    <phoneticPr fontId="1"/>
  </si>
  <si>
    <t>種別＿ｼﾞｬﾊﾟﾝｶｯﾌﾟ</t>
  </si>
  <si>
    <t>種別＿ｼﾞｬﾊﾟﾝｶｯﾌﾟ</t>
    <phoneticPr fontId="1"/>
  </si>
  <si>
    <t>種別＿一般男女</t>
    <phoneticPr fontId="1"/>
  </si>
  <si>
    <t xml:space="preserve"> 全日本選手権大会</t>
    <phoneticPr fontId="1"/>
  </si>
  <si>
    <t>種別＿高校</t>
    <phoneticPr fontId="1"/>
  </si>
  <si>
    <t>種別＿中学</t>
    <phoneticPr fontId="1"/>
  </si>
  <si>
    <t>種別＿小学</t>
    <phoneticPr fontId="1"/>
  </si>
  <si>
    <t>種別＿JOC杯</t>
    <phoneticPr fontId="1"/>
  </si>
  <si>
    <t>結果</t>
    <rPh sb="0" eb="2">
      <t>ケッカ</t>
    </rPh>
    <phoneticPr fontId="1"/>
  </si>
  <si>
    <t>認定級</t>
    <phoneticPr fontId="1"/>
  </si>
  <si>
    <t>認定級（15ペア以内でも適用してしまう）</t>
    <rPh sb="0" eb="2">
      <t>ニンテイ</t>
    </rPh>
    <rPh sb="2" eb="3">
      <t>キュウ</t>
    </rPh>
    <rPh sb="8" eb="10">
      <t>イナイ</t>
    </rPh>
    <rPh sb="12" eb="14">
      <t>テキヨウ</t>
    </rPh>
    <phoneticPr fontId="1"/>
  </si>
  <si>
    <t>種別＿ｼﾞｭﾆｱ</t>
  </si>
  <si>
    <t>以下から選んでください。</t>
    <rPh sb="0" eb="2">
      <t>イカ</t>
    </rPh>
    <rPh sb="4" eb="5">
      <t>エラ</t>
    </rPh>
    <phoneticPr fontId="1"/>
  </si>
  <si>
    <t>以下から選んでください。</t>
    <phoneticPr fontId="1"/>
  </si>
  <si>
    <t xml:space="preserve"> 全日本学生シングルス選手権大会</t>
    <rPh sb="14" eb="16">
      <t>タイカイ</t>
    </rPh>
    <phoneticPr fontId="1"/>
  </si>
  <si>
    <t xml:space="preserve"> 各支部高校選手権大会地区予選</t>
    <rPh sb="9" eb="11">
      <t>タイカイ</t>
    </rPh>
    <phoneticPr fontId="1"/>
  </si>
  <si>
    <t xml:space="preserve"> 各支部高校新人戦大会</t>
    <rPh sb="9" eb="11">
      <t>タイカイ</t>
    </rPh>
    <phoneticPr fontId="1"/>
  </si>
  <si>
    <t xml:space="preserve"> 各支部高校新人戦大会地区予選</t>
    <rPh sb="9" eb="11">
      <t>タイカイ</t>
    </rPh>
    <phoneticPr fontId="1"/>
  </si>
  <si>
    <t xml:space="preserve"> 都道府県対抗全日本中学生大会（ダブルス）</t>
    <rPh sb="13" eb="15">
      <t>タイカイ</t>
    </rPh>
    <phoneticPr fontId="1"/>
  </si>
  <si>
    <t xml:space="preserve"> 都道府県対抗全日本中学生大会（シングルス）</t>
    <rPh sb="13" eb="15">
      <t>タイカイ</t>
    </rPh>
    <phoneticPr fontId="1"/>
  </si>
  <si>
    <t xml:space="preserve"> 各支部中学校新人戦大会</t>
    <rPh sb="10" eb="12">
      <t>タイカイ</t>
    </rPh>
    <phoneticPr fontId="1"/>
  </si>
  <si>
    <t xml:space="preserve"> 全日本小学生選手権大会</t>
    <rPh sb="10" eb="12">
      <t>タイカイ</t>
    </rPh>
    <phoneticPr fontId="1"/>
  </si>
  <si>
    <t xml:space="preserve"> Ｕ－２０ダブルス大会</t>
    <rPh sb="9" eb="11">
      <t>タイカイ</t>
    </rPh>
    <phoneticPr fontId="1"/>
  </si>
  <si>
    <t xml:space="preserve"> Ｕ－１７ダブルス大会</t>
    <rPh sb="9" eb="11">
      <t>タイカイ</t>
    </rPh>
    <phoneticPr fontId="1"/>
  </si>
  <si>
    <t xml:space="preserve"> Ｕ－１４ダブルス大会</t>
    <rPh sb="9" eb="11">
      <t>タイカイ</t>
    </rPh>
    <phoneticPr fontId="1"/>
  </si>
  <si>
    <t xml:space="preserve"> Ｕ－２０シングルス大会</t>
    <rPh sb="10" eb="12">
      <t>タイカイ</t>
    </rPh>
    <phoneticPr fontId="1"/>
  </si>
  <si>
    <t xml:space="preserve"> Ｕ－１７シングルス大会</t>
    <rPh sb="10" eb="12">
      <t>タイカイ</t>
    </rPh>
    <phoneticPr fontId="1"/>
  </si>
  <si>
    <t xml:space="preserve"> Ｕ－１４シングルス大会</t>
    <rPh sb="10" eb="12">
      <t>タイカイ</t>
    </rPh>
    <phoneticPr fontId="1"/>
  </si>
  <si>
    <t xml:space="preserve"> 全日本シニア選手権大会</t>
    <rPh sb="10" eb="12">
      <t>タイカイ</t>
    </rPh>
    <phoneticPr fontId="1"/>
  </si>
  <si>
    <t xml:space="preserve"> 東・西日本シニア選手権大会</t>
    <rPh sb="12" eb="14">
      <t>タイカイ</t>
    </rPh>
    <phoneticPr fontId="1"/>
  </si>
  <si>
    <t xml:space="preserve"> 各ブロック・シニア選手権大会</t>
    <rPh sb="13" eb="15">
      <t>タイカイ</t>
    </rPh>
    <phoneticPr fontId="1"/>
  </si>
  <si>
    <t xml:space="preserve"> 各支部シニア選手権大会</t>
    <rPh sb="10" eb="12">
      <t>タイカイ</t>
    </rPh>
    <phoneticPr fontId="1"/>
  </si>
  <si>
    <t>※数式の内容です。変更する場合は参考にしてください。
A3の種別とB3の大会名からVLOOKUPでX列～AE列を検索し，E3～K3に出場ペア数が十分に多い場合の認定基準を出しています。
C3の出場ペア数と最大認定数の数をくらべて，L３～Q3に，注2・注3に基づく認定基準を出しています。
D3の結果とL３～Q3をIF関数でくらべ，R3に認定級を出しています。
出場ペア数が15ペア以内の場合は4級以外が該当なしと表示するようにして，S3に認定級を出しています</t>
    <rPh sb="1" eb="3">
      <t>スウシキ</t>
    </rPh>
    <rPh sb="4" eb="6">
      <t>ナイヨウ</t>
    </rPh>
    <rPh sb="9" eb="11">
      <t>ヘンコウ</t>
    </rPh>
    <rPh sb="13" eb="15">
      <t>バアイ</t>
    </rPh>
    <rPh sb="16" eb="18">
      <t>サンコウ</t>
    </rPh>
    <rPh sb="30" eb="32">
      <t>シュベツ</t>
    </rPh>
    <rPh sb="36" eb="38">
      <t>タイカイ</t>
    </rPh>
    <rPh sb="38" eb="39">
      <t>メイ</t>
    </rPh>
    <rPh sb="50" eb="51">
      <t>レツ</t>
    </rPh>
    <rPh sb="54" eb="55">
      <t>レツ</t>
    </rPh>
    <rPh sb="56" eb="58">
      <t>ケンサク</t>
    </rPh>
    <rPh sb="66" eb="68">
      <t>シュツジョウ</t>
    </rPh>
    <rPh sb="70" eb="71">
      <t>スウ</t>
    </rPh>
    <rPh sb="72" eb="74">
      <t>ジュウブン</t>
    </rPh>
    <rPh sb="75" eb="76">
      <t>オオ</t>
    </rPh>
    <rPh sb="77" eb="79">
      <t>バアイ</t>
    </rPh>
    <rPh sb="80" eb="82">
      <t>ニンテイ</t>
    </rPh>
    <rPh sb="82" eb="84">
      <t>キジュン</t>
    </rPh>
    <rPh sb="85" eb="86">
      <t>ダ</t>
    </rPh>
    <rPh sb="96" eb="98">
      <t>シュツジョウ</t>
    </rPh>
    <rPh sb="100" eb="101">
      <t>スウ</t>
    </rPh>
    <rPh sb="102" eb="104">
      <t>サイダイ</t>
    </rPh>
    <rPh sb="104" eb="106">
      <t>ニンテイ</t>
    </rPh>
    <rPh sb="106" eb="107">
      <t>スウ</t>
    </rPh>
    <rPh sb="108" eb="109">
      <t>カズ</t>
    </rPh>
    <rPh sb="122" eb="123">
      <t>チュウ</t>
    </rPh>
    <rPh sb="125" eb="126">
      <t>チュウ</t>
    </rPh>
    <rPh sb="128" eb="129">
      <t>モト</t>
    </rPh>
    <rPh sb="131" eb="133">
      <t>ニンテイ</t>
    </rPh>
    <rPh sb="133" eb="135">
      <t>キジュン</t>
    </rPh>
    <rPh sb="136" eb="137">
      <t>ダ</t>
    </rPh>
    <rPh sb="147" eb="149">
      <t>ケッカ</t>
    </rPh>
    <rPh sb="158" eb="160">
      <t>カンスウ</t>
    </rPh>
    <rPh sb="168" eb="170">
      <t>ニンテイ</t>
    </rPh>
    <rPh sb="170" eb="171">
      <t>キュウ</t>
    </rPh>
    <rPh sb="172" eb="173">
      <t>ダ</t>
    </rPh>
    <rPh sb="180" eb="182">
      <t>シュツジョウ</t>
    </rPh>
    <rPh sb="184" eb="185">
      <t>スウ</t>
    </rPh>
    <rPh sb="190" eb="192">
      <t>イナイ</t>
    </rPh>
    <rPh sb="193" eb="195">
      <t>バアイ</t>
    </rPh>
    <rPh sb="197" eb="198">
      <t>キュウ</t>
    </rPh>
    <rPh sb="198" eb="200">
      <t>イガイ</t>
    </rPh>
    <rPh sb="201" eb="203">
      <t>ガイトウ</t>
    </rPh>
    <rPh sb="206" eb="208">
      <t>ヒョウジ</t>
    </rPh>
    <rPh sb="219" eb="221">
      <t>ニンテイ</t>
    </rPh>
    <rPh sb="221" eb="222">
      <t>キュウ</t>
    </rPh>
    <rPh sb="223" eb="224">
      <t>ダ</t>
    </rPh>
    <phoneticPr fontId="1"/>
  </si>
  <si>
    <t>認定料（合計）</t>
    <rPh sb="2" eb="3">
      <t>リョウ</t>
    </rPh>
    <rPh sb="4" eb="6">
      <t>ゴウケイ</t>
    </rPh>
    <phoneticPr fontId="1"/>
  </si>
  <si>
    <t>認定料（日本連盟）</t>
    <rPh sb="2" eb="3">
      <t>リョウ</t>
    </rPh>
    <rPh sb="4" eb="6">
      <t>ニホン</t>
    </rPh>
    <rPh sb="6" eb="8">
      <t>レンメイ</t>
    </rPh>
    <phoneticPr fontId="1"/>
  </si>
  <si>
    <t>認定料（支部）</t>
    <rPh sb="2" eb="3">
      <t>リョウ</t>
    </rPh>
    <rPh sb="4" eb="6">
      <t>シブ</t>
    </rPh>
    <phoneticPr fontId="1"/>
  </si>
  <si>
    <t>名誉指導員</t>
    <rPh sb="0" eb="2">
      <t>メイヨ</t>
    </rPh>
    <rPh sb="2" eb="5">
      <t>シドウイン</t>
    </rPh>
    <phoneticPr fontId="1"/>
  </si>
  <si>
    <t>技術等級</t>
    <rPh sb="0" eb="2">
      <t>ギジュツ</t>
    </rPh>
    <rPh sb="2" eb="4">
      <t>トウキュウ</t>
    </rPh>
    <phoneticPr fontId="1"/>
  </si>
  <si>
    <t>Master</t>
    <phoneticPr fontId="1"/>
  </si>
  <si>
    <t>該当なし</t>
    <rPh sb="0" eb="2">
      <t>ガイトウ</t>
    </rPh>
    <phoneticPr fontId="1"/>
  </si>
  <si>
    <t>‐</t>
    <phoneticPr fontId="1"/>
  </si>
  <si>
    <t>以下から選んでください。</t>
  </si>
  <si>
    <t>準優勝</t>
    <rPh sb="0" eb="3">
      <t>ジュンユウショウ</t>
    </rPh>
    <phoneticPr fontId="1"/>
  </si>
  <si>
    <t>ベスト４</t>
  </si>
  <si>
    <t>ベスト８</t>
  </si>
  <si>
    <t>ベスト１６</t>
  </si>
  <si>
    <t>ベスト３２</t>
  </si>
  <si>
    <t>ベスト６４</t>
  </si>
  <si>
    <t>ベスト６４</t>
    <phoneticPr fontId="1"/>
  </si>
  <si>
    <t>結果（数字）</t>
    <rPh sb="0" eb="2">
      <t>ケッカ</t>
    </rPh>
    <rPh sb="3" eb="5">
      <t>スウジ</t>
    </rPh>
    <phoneticPr fontId="1"/>
  </si>
  <si>
    <t>出場</t>
    <rPh sb="0" eb="2">
      <t>シュツジョウ</t>
    </rPh>
    <phoneticPr fontId="1"/>
  </si>
  <si>
    <t>←64以上の数値なら何でもよい</t>
    <rPh sb="3" eb="5">
      <t>イジョウ</t>
    </rPh>
    <rPh sb="6" eb="8">
      <t>スウチ</t>
    </rPh>
    <rPh sb="10" eb="11">
      <t>ナニ</t>
    </rPh>
    <phoneticPr fontId="1"/>
  </si>
  <si>
    <r>
      <t xml:space="preserve">出場ペア数
</t>
    </r>
    <r>
      <rPr>
        <sz val="8"/>
        <color theme="1"/>
        <rFont val="ＭＳ Ｐゴシック"/>
        <family val="3"/>
        <charset val="128"/>
        <scheme val="minor"/>
      </rPr>
      <t>※大会の出場ペア数を入力してください。</t>
    </r>
    <rPh sb="0" eb="2">
      <t>シュツジョウ</t>
    </rPh>
    <rPh sb="4" eb="5">
      <t>スウ</t>
    </rPh>
    <phoneticPr fontId="1"/>
  </si>
  <si>
    <t xml:space="preserve"> 各ブロック小学生選手権大会</t>
    <phoneticPr fontId="1"/>
  </si>
  <si>
    <t>認定料
（日本連盟）</t>
    <rPh sb="2" eb="3">
      <t>リョウ</t>
    </rPh>
    <rPh sb="5" eb="7">
      <t>ニホン</t>
    </rPh>
    <rPh sb="7" eb="9">
      <t>レンメイ</t>
    </rPh>
    <phoneticPr fontId="1"/>
  </si>
  <si>
    <t>認定料
（支部）</t>
    <rPh sb="2" eb="3">
      <t>リョウ</t>
    </rPh>
    <rPh sb="5" eb="7">
      <t>シブ</t>
    </rPh>
    <phoneticPr fontId="1"/>
  </si>
  <si>
    <t xml:space="preserve"> 西日本選手権大会</t>
    <phoneticPr fontId="1"/>
  </si>
  <si>
    <t xml:space="preserve"> 西日本選手権大会</t>
    <phoneticPr fontId="1"/>
  </si>
  <si>
    <t xml:space="preserve"> 中国地区選手権大会</t>
    <rPh sb="1" eb="5">
      <t>チュウゴクチク</t>
    </rPh>
    <phoneticPr fontId="1"/>
  </si>
  <si>
    <t xml:space="preserve"> 中国地区シングルス選手権大会</t>
    <rPh sb="1" eb="5">
      <t>チュウゴクチク</t>
    </rPh>
    <rPh sb="10" eb="13">
      <t>センシュケン</t>
    </rPh>
    <rPh sb="13" eb="15">
      <t>タイカイ</t>
    </rPh>
    <phoneticPr fontId="1"/>
  </si>
  <si>
    <t xml:space="preserve"> 広島県選手権大会</t>
    <rPh sb="1" eb="4">
      <t>ヒロシマケン</t>
    </rPh>
    <phoneticPr fontId="1"/>
  </si>
  <si>
    <t xml:space="preserve"> 全日本選手権大会 予選会</t>
    <phoneticPr fontId="1"/>
  </si>
  <si>
    <t xml:space="preserve"> 広島県ミックスダブルス大会</t>
    <phoneticPr fontId="1"/>
  </si>
  <si>
    <t xml:space="preserve"> 全日本シングルス選手権大会 予選会</t>
    <phoneticPr fontId="1"/>
  </si>
  <si>
    <t xml:space="preserve"> 中国地区高校選手権大会</t>
    <phoneticPr fontId="1"/>
  </si>
  <si>
    <t xml:space="preserve"> 広島県高校選手権(高校総体)大会</t>
    <rPh sb="1" eb="4">
      <t>ヒロシマケン</t>
    </rPh>
    <rPh sb="4" eb="6">
      <t>コウコウ</t>
    </rPh>
    <rPh sb="6" eb="9">
      <t>センシュケン</t>
    </rPh>
    <rPh sb="10" eb="12">
      <t>コウコウ</t>
    </rPh>
    <rPh sb="12" eb="14">
      <t>ソウタイ</t>
    </rPh>
    <rPh sb="15" eb="17">
      <t>タイカイ</t>
    </rPh>
    <phoneticPr fontId="1"/>
  </si>
  <si>
    <t xml:space="preserve"> 広島県高校選手権(高校総体)大会地区予選</t>
    <phoneticPr fontId="1"/>
  </si>
  <si>
    <t xml:space="preserve"> 広島県高校新人戦大会(シングルスを含む)</t>
    <rPh sb="1" eb="4">
      <t>ヒロシマケン</t>
    </rPh>
    <rPh sb="4" eb="6">
      <t>コウコウ</t>
    </rPh>
    <rPh sb="6" eb="8">
      <t>シンジン</t>
    </rPh>
    <rPh sb="8" eb="9">
      <t>セン</t>
    </rPh>
    <rPh sb="9" eb="11">
      <t>タイカイ</t>
    </rPh>
    <rPh sb="18" eb="19">
      <t>フク</t>
    </rPh>
    <phoneticPr fontId="1"/>
  </si>
  <si>
    <t xml:space="preserve"> 広島県高校新人戦大会地区予選</t>
    <phoneticPr fontId="1"/>
  </si>
  <si>
    <t xml:space="preserve"> 中国地区中学校選手権大会</t>
    <phoneticPr fontId="1"/>
  </si>
  <si>
    <t xml:space="preserve"> 広島県中学校選手権大会</t>
    <phoneticPr fontId="1"/>
  </si>
  <si>
    <t xml:space="preserve"> 広島県中学校選手権大会（地区予選）</t>
    <phoneticPr fontId="1"/>
  </si>
  <si>
    <t xml:space="preserve"> 広島県中学校新人戦大会（地区大会）</t>
    <phoneticPr fontId="1"/>
  </si>
  <si>
    <t xml:space="preserve"> 中国地区小学生選手権大会</t>
    <rPh sb="1" eb="5">
      <t>チュウゴクチク</t>
    </rPh>
    <phoneticPr fontId="1"/>
  </si>
  <si>
    <t xml:space="preserve"> 広島県小学生選手権大会</t>
    <rPh sb="1" eb="4">
      <t>ヒロシマケン</t>
    </rPh>
    <phoneticPr fontId="1"/>
  </si>
  <si>
    <t xml:space="preserve"> 広島県小学生総合体育大会</t>
    <rPh sb="1" eb="4">
      <t>ヒロシマケン</t>
    </rPh>
    <rPh sb="4" eb="7">
      <t>ショウガクセイ</t>
    </rPh>
    <rPh sb="7" eb="9">
      <t>ソウゴウ</t>
    </rPh>
    <rPh sb="9" eb="11">
      <t>タイイク</t>
    </rPh>
    <rPh sb="11" eb="13">
      <t>タイカイ</t>
    </rPh>
    <phoneticPr fontId="1"/>
  </si>
  <si>
    <t xml:space="preserve"> 全国小学生ソフトテニス大会広島県予選会</t>
    <rPh sb="1" eb="3">
      <t>ゼンコク</t>
    </rPh>
    <rPh sb="3" eb="6">
      <t>ショウガクセイ</t>
    </rPh>
    <rPh sb="12" eb="14">
      <t>タイカイ</t>
    </rPh>
    <rPh sb="14" eb="17">
      <t>ヒロシマケン</t>
    </rPh>
    <rPh sb="17" eb="19">
      <t>ヨセン</t>
    </rPh>
    <rPh sb="19" eb="20">
      <t>カイ</t>
    </rPh>
    <phoneticPr fontId="1"/>
  </si>
  <si>
    <t xml:space="preserve"> 西日本シニア選手権大会</t>
    <rPh sb="10" eb="12">
      <t>タイカイ</t>
    </rPh>
    <phoneticPr fontId="1"/>
  </si>
  <si>
    <t xml:space="preserve"> 中国地区選手権大会(シニア)</t>
    <phoneticPr fontId="1"/>
  </si>
  <si>
    <t xml:space="preserve"> 広島県選手権大会(シニア)</t>
    <rPh sb="1" eb="4">
      <t>ヒロシマケン</t>
    </rPh>
    <rPh sb="4" eb="7">
      <t>センシュケン</t>
    </rPh>
    <rPh sb="7" eb="9">
      <t>タイカイ</t>
    </rPh>
    <phoneticPr fontId="1"/>
  </si>
  <si>
    <t xml:space="preserve"> 広島県ミックスダブルス大会(シニア)</t>
    <rPh sb="1" eb="4">
      <t>ヒロシマケン</t>
    </rPh>
    <rPh sb="12" eb="14">
      <t>タイカイ</t>
    </rPh>
    <phoneticPr fontId="1"/>
  </si>
  <si>
    <t>認定料</t>
    <rPh sb="0" eb="3">
      <t>ニンテイリョウ</t>
    </rPh>
    <phoneticPr fontId="1"/>
  </si>
  <si>
    <r>
      <rPr>
        <sz val="24"/>
        <color theme="1"/>
        <rFont val="HGP創英角ｺﾞｼｯｸUB"/>
        <family val="3"/>
        <charset val="128"/>
      </rPr>
      <t>等級認定検索システム（広島県連盟版）</t>
    </r>
    <r>
      <rPr>
        <sz val="14"/>
        <color theme="1"/>
        <rFont val="ＭＳ Ｐゴシック"/>
        <family val="2"/>
        <scheme val="minor"/>
      </rPr>
      <t xml:space="preserve">
</t>
    </r>
    <r>
      <rPr>
        <b/>
        <sz val="14"/>
        <color rgb="FFFF0000"/>
        <rFont val="ＭＳ Ｐゴシック"/>
        <family val="3"/>
        <charset val="128"/>
        <scheme val="minor"/>
      </rPr>
      <t>※白いセルの「種別」→「大会名」を選択後「出場ペア数」を入力、「結果」を選択すると認定級と認定料が表示されます。</t>
    </r>
    <rPh sb="0" eb="2">
      <t>トウキュウ</t>
    </rPh>
    <rPh sb="2" eb="4">
      <t>ニンテイ</t>
    </rPh>
    <rPh sb="4" eb="6">
      <t>ケンサク</t>
    </rPh>
    <rPh sb="11" eb="14">
      <t>ヒロシマケン</t>
    </rPh>
    <rPh sb="14" eb="16">
      <t>レンメイ</t>
    </rPh>
    <rPh sb="16" eb="17">
      <t>バン</t>
    </rPh>
    <rPh sb="20" eb="21">
      <t>シロ</t>
    </rPh>
    <rPh sb="26" eb="28">
      <t>シュベツ</t>
    </rPh>
    <rPh sb="31" eb="33">
      <t>タイカイ</t>
    </rPh>
    <rPh sb="33" eb="34">
      <t>メイ</t>
    </rPh>
    <rPh sb="36" eb="38">
      <t>センタク</t>
    </rPh>
    <rPh sb="38" eb="39">
      <t>ゴ</t>
    </rPh>
    <rPh sb="40" eb="42">
      <t>シュツジョウ</t>
    </rPh>
    <rPh sb="44" eb="45">
      <t>スウ</t>
    </rPh>
    <rPh sb="47" eb="49">
      <t>ニュウリョク</t>
    </rPh>
    <rPh sb="51" eb="53">
      <t>ケッカ</t>
    </rPh>
    <rPh sb="55" eb="57">
      <t>センタク</t>
    </rPh>
    <rPh sb="60" eb="62">
      <t>ニンテイ</t>
    </rPh>
    <rPh sb="62" eb="63">
      <t>キュウ</t>
    </rPh>
    <rPh sb="64" eb="66">
      <t>ニンテイ</t>
    </rPh>
    <rPh sb="66" eb="67">
      <t>リョウ</t>
    </rPh>
    <rPh sb="68" eb="70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</si>
</sst>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E+00"/>
    <numFmt numFmtId="177" formatCode="0_ 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2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aj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/>
    <xf numFmtId="0" fontId="0" fillId="4" borderId="0" xfId="0" applyFill="1"/>
    <xf numFmtId="0" fontId="7" fillId="4" borderId="0" xfId="0" applyFont="1" applyFill="1"/>
    <xf numFmtId="0" fontId="0" fillId="0" borderId="0" xfId="0" applyAlignment="1">
      <alignment vertical="top"/>
    </xf>
    <xf numFmtId="0" fontId="2" fillId="3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 wrapText="1"/>
    </xf>
    <xf numFmtId="5" fontId="3" fillId="3" borderId="21" xfId="0" applyNumberFormat="1" applyFont="1" applyFill="1" applyBorder="1" applyAlignment="1">
      <alignment horizontal="center" vertical="center"/>
    </xf>
    <xf numFmtId="5" fontId="3" fillId="3" borderId="22" xfId="0" applyNumberFormat="1" applyFont="1" applyFill="1" applyBorder="1" applyAlignment="1">
      <alignment horizontal="center" vertical="center"/>
    </xf>
    <xf numFmtId="5" fontId="3" fillId="3" borderId="23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2" fillId="2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/>
    <xf numFmtId="177" fontId="8" fillId="4" borderId="12" xfId="0" applyNumberFormat="1" applyFont="1" applyFill="1" applyBorder="1"/>
    <xf numFmtId="0" fontId="8" fillId="4" borderId="24" xfId="0" applyFont="1" applyFill="1" applyBorder="1"/>
    <xf numFmtId="177" fontId="8" fillId="4" borderId="25" xfId="0" applyNumberFormat="1" applyFont="1" applyFill="1" applyBorder="1"/>
    <xf numFmtId="0" fontId="8" fillId="4" borderId="6" xfId="0" applyFont="1" applyFill="1" applyBorder="1"/>
    <xf numFmtId="177" fontId="8" fillId="4" borderId="4" xfId="0" applyNumberFormat="1" applyFont="1" applyFill="1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24" xfId="0" applyBorder="1"/>
    <xf numFmtId="5" fontId="0" fillId="0" borderId="0" xfId="0" applyNumberFormat="1"/>
    <xf numFmtId="5" fontId="0" fillId="0" borderId="25" xfId="0" applyNumberForma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2" fillId="3" borderId="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4" borderId="0" xfId="0" applyFont="1" applyFill="1"/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/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F401-BEF3-4DDC-9BF4-5C7EEEF93063}">
  <sheetPr>
    <tabColor rgb="FFFF0000"/>
    <pageSetUpPr fitToPage="1"/>
  </sheetPr>
  <dimension ref="A1:AO74"/>
  <sheetViews>
    <sheetView tabSelected="1" view="pageBreakPreview" zoomScale="73" zoomScaleNormal="73" zoomScaleSheetLayoutView="73" workbookViewId="0">
      <selection activeCell="A2" sqref="A2"/>
    </sheetView>
  </sheetViews>
  <sheetFormatPr defaultRowHeight="13.5"/>
  <cols>
    <col min="1" max="1" width="21.25" bestFit="1" customWidth="1"/>
    <col min="2" max="2" width="53.125" customWidth="1"/>
    <col min="3" max="4" width="15.75" customWidth="1"/>
    <col min="5" max="5" width="11.375" hidden="1" customWidth="1"/>
    <col min="6" max="19" width="9" hidden="1" customWidth="1"/>
    <col min="20" max="20" width="15.625" customWidth="1"/>
    <col min="21" max="22" width="15.875" hidden="1" customWidth="1"/>
    <col min="23" max="23" width="15.875" customWidth="1"/>
    <col min="24" max="41" width="14" hidden="1" customWidth="1"/>
    <col min="42" max="42" width="14" customWidth="1"/>
  </cols>
  <sheetData>
    <row r="1" spans="1:40" ht="73.5" customHeight="1" thickBot="1">
      <c r="A1" s="49" t="s">
        <v>157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3"/>
      <c r="Y1" t="s">
        <v>55</v>
      </c>
      <c r="Z1" t="s">
        <v>41</v>
      </c>
      <c r="AA1" s="46" t="s">
        <v>107</v>
      </c>
      <c r="AB1" s="47"/>
      <c r="AC1" s="47"/>
      <c r="AD1" s="47"/>
      <c r="AE1" s="47"/>
      <c r="AF1" s="47"/>
      <c r="AG1" s="47"/>
      <c r="AH1" s="47"/>
      <c r="AI1" s="48"/>
      <c r="AK1" s="9"/>
    </row>
    <row r="2" spans="1:40" ht="45" customHeight="1">
      <c r="A2" s="33" t="s">
        <v>4</v>
      </c>
      <c r="B2" s="34" t="s">
        <v>5</v>
      </c>
      <c r="C2" s="35" t="s">
        <v>127</v>
      </c>
      <c r="D2" s="36" t="s">
        <v>83</v>
      </c>
      <c r="E2" s="2" t="s">
        <v>124</v>
      </c>
      <c r="F2" s="2" t="s">
        <v>53</v>
      </c>
      <c r="G2" s="2" t="s">
        <v>47</v>
      </c>
      <c r="H2" s="2" t="s">
        <v>48</v>
      </c>
      <c r="I2" s="2" t="s">
        <v>0</v>
      </c>
      <c r="J2" s="2" t="s">
        <v>1</v>
      </c>
      <c r="K2" s="2" t="s">
        <v>2</v>
      </c>
      <c r="L2" s="2" t="s">
        <v>3</v>
      </c>
      <c r="M2" s="2" t="str">
        <f>IF(A3="種別＿シニア","S-Ex","Ex")</f>
        <v>Ex</v>
      </c>
      <c r="N2" s="2" t="str">
        <f>IF(A3="種別＿シニア","S-Sp","Sp")</f>
        <v>Sp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85</v>
      </c>
      <c r="T2" s="10" t="s">
        <v>84</v>
      </c>
      <c r="U2" s="41" t="s">
        <v>129</v>
      </c>
      <c r="V2" s="42" t="s">
        <v>130</v>
      </c>
      <c r="W2" s="43" t="s">
        <v>156</v>
      </c>
      <c r="X2" s="4"/>
      <c r="Y2" t="s">
        <v>4</v>
      </c>
      <c r="Z2" t="s">
        <v>4</v>
      </c>
      <c r="AA2" t="s">
        <v>5</v>
      </c>
      <c r="AB2" t="s">
        <v>56</v>
      </c>
      <c r="AC2" t="s">
        <v>47</v>
      </c>
      <c r="AD2" t="s">
        <v>48</v>
      </c>
      <c r="AE2" t="s">
        <v>0</v>
      </c>
      <c r="AF2" t="s">
        <v>1</v>
      </c>
      <c r="AG2" t="s">
        <v>2</v>
      </c>
      <c r="AH2" t="s">
        <v>3</v>
      </c>
      <c r="AI2" t="s">
        <v>54</v>
      </c>
      <c r="AK2" s="24" t="s">
        <v>112</v>
      </c>
      <c r="AL2" s="25" t="s">
        <v>109</v>
      </c>
      <c r="AM2" s="25" t="s">
        <v>110</v>
      </c>
      <c r="AN2" s="26" t="s">
        <v>108</v>
      </c>
    </row>
    <row r="3" spans="1:40" ht="63" customHeight="1">
      <c r="A3" s="37"/>
      <c r="B3" s="38"/>
      <c r="C3" s="38"/>
      <c r="D3" s="39"/>
      <c r="E3" s="17" t="e">
        <f>VLOOKUP($D$3,E6:F13,2,FALSE)</f>
        <v>#N/A</v>
      </c>
      <c r="F3" s="11" t="e">
        <f>VLOOKUP(A3&amp;B3,AB3:AI66,8,FALSE)</f>
        <v>#N/A</v>
      </c>
      <c r="G3" s="11" t="e">
        <f>VLOOKUP($A$3&amp;$B$3,$AB$3:$AI$66,2,FALSE)</f>
        <v>#N/A</v>
      </c>
      <c r="H3" s="11" t="e">
        <f>VLOOKUP($A$3&amp;$B$3,$AB$3:$AI$66,3,FALSE)</f>
        <v>#N/A</v>
      </c>
      <c r="I3" s="11" t="e">
        <f>VLOOKUP($A$3&amp;$B$3,$AB$3:$AI$66,4,FALSE)</f>
        <v>#N/A</v>
      </c>
      <c r="J3" s="11" t="e">
        <f>VLOOKUP($A$3&amp;$B$3,$AB$3:$AI$66,5,FALSE)</f>
        <v>#N/A</v>
      </c>
      <c r="K3" s="11" t="e">
        <f>VLOOKUP($A$3&amp;$B$3,$AB$3:$AI$66,6,FALSE)</f>
        <v>#N/A</v>
      </c>
      <c r="L3" s="11" t="e">
        <f>VLOOKUP($A$3&amp;$B$3,$AB$3:$AI$66,7,FALSE)</f>
        <v>#N/A</v>
      </c>
      <c r="M3" s="11" t="e">
        <f>IF($C$3&gt;=$F$3*2,G3,IF($C$3&gt;=$F$3,G3*0.5,IF($C$3&gt;=$F$3*0.5,G3*0.25,0)))</f>
        <v>#N/A</v>
      </c>
      <c r="N3" s="11" t="e">
        <f>IF($C$3&gt;=$F$3*2,H3,IF($C$3&gt;=$F$3,H3*0.5,IF($C$3&gt;=$F$3*0.5,H3*0.25,0)))</f>
        <v>#N/A</v>
      </c>
      <c r="O3" s="11" t="e">
        <f>IF($C$3&gt;=$F$3*2,I3,IF($C$3&gt;=$F$3,I3*0.5,IF($C$3&gt;=$F$3*0.5,I3*0.25,0)))</f>
        <v>#N/A</v>
      </c>
      <c r="P3" s="11" t="e">
        <f>IF($C$3&gt;=$F$3*2,J3,IF($C$3&gt;=$F$3,J3*0.5,IF($C$3&gt;=$F$3*0.5,J3*0.25,0)))</f>
        <v>#N/A</v>
      </c>
      <c r="Q3" s="11" t="e">
        <f>IF($C$3&gt;=$F$3*2,K3,IF($C$3&gt;=$F$3,K3*0.5,IF($C$3&gt;=$F$3*0.5,K3*0.25,0)))</f>
        <v>#N/A</v>
      </c>
      <c r="R3" s="11" t="e">
        <f>IF($C$3&gt;=$F$3*2,L3,IF($C$3&gt;=$F$3,L3*0.5,IF($C$3&gt;=$F$3*0.5,L3*0.25,IF(L3="出場","出場",0))))</f>
        <v>#N/A</v>
      </c>
      <c r="S3" s="11" t="e">
        <f>IF($E$3&lt;=M3,M2,IF($E$3&lt;=N3,N2,IF($E$3&lt;=O3,O2,IF($E$3&lt;=P3,P2,IF($E$3&lt;=Q3,Q2,IF(L3="出場","4級","該当なし"))))))</f>
        <v>#N/A</v>
      </c>
      <c r="T3" s="12" t="str">
        <f>IFERROR(IF(C3&gt;=16,S3,IF(S3="4級","4級","ペア数に満たないので適用しない")),"")</f>
        <v/>
      </c>
      <c r="U3" s="13" t="str">
        <f>IF(T3="","",IF(T3="ペア数に満たないので適用しない","",VLOOKUP($T$3,$AK$3:$AN$13,2,FALSE)))</f>
        <v/>
      </c>
      <c r="V3" s="14" t="str">
        <f>IF(T3="","",IF(T3="ペア数に満たないので適用しない","",VLOOKUP($T$3,$AK$3:$AN$13,3,FALSE)))</f>
        <v/>
      </c>
      <c r="W3" s="15" t="str">
        <f>IF(T3="","",IF(T3="ペア数に満たないので適用しない","",VLOOKUP($T$3,$AK$3:$AN$13,4,FALSE)))</f>
        <v/>
      </c>
      <c r="X3" s="5"/>
      <c r="Y3" s="44" t="s">
        <v>58</v>
      </c>
      <c r="Z3" s="44" t="s">
        <v>77</v>
      </c>
      <c r="AA3" s="44" t="s">
        <v>78</v>
      </c>
      <c r="AB3" s="44" t="str">
        <f t="shared" ref="AB3:AB9" si="0">Z3&amp;AA3</f>
        <v>種別＿一般男女 全日本選手権大会</v>
      </c>
      <c r="AC3" s="44">
        <v>32</v>
      </c>
      <c r="AD3" s="44"/>
      <c r="AE3" s="44"/>
      <c r="AF3" s="44"/>
      <c r="AG3" s="44"/>
      <c r="AH3" s="44"/>
      <c r="AI3" s="44">
        <v>32</v>
      </c>
      <c r="AK3" s="27" t="s">
        <v>111</v>
      </c>
      <c r="AL3" s="28">
        <v>20000</v>
      </c>
      <c r="AM3" s="28">
        <v>10000</v>
      </c>
      <c r="AN3" s="29">
        <f>AL3+AM3</f>
        <v>30000</v>
      </c>
    </row>
    <row r="4" spans="1:40" hidden="1">
      <c r="A4" s="16" t="s">
        <v>87</v>
      </c>
      <c r="B4" s="16" t="s">
        <v>88</v>
      </c>
      <c r="C4" s="16"/>
      <c r="D4" s="16" t="s">
        <v>116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7"/>
      <c r="V4" s="7"/>
      <c r="W4" s="7"/>
      <c r="Y4" s="44" t="s">
        <v>63</v>
      </c>
      <c r="Z4" s="44" t="s">
        <v>57</v>
      </c>
      <c r="AA4" s="44" t="s">
        <v>8</v>
      </c>
      <c r="AB4" s="44" t="str">
        <f t="shared" si="0"/>
        <v>種別＿一般男女 全日本社会人選手権大会</v>
      </c>
      <c r="AC4" s="44">
        <v>16</v>
      </c>
      <c r="AD4" s="44">
        <v>32</v>
      </c>
      <c r="AE4" s="44"/>
      <c r="AF4" s="44"/>
      <c r="AG4" s="44"/>
      <c r="AH4" s="44"/>
      <c r="AI4" s="44">
        <v>32</v>
      </c>
      <c r="AK4" s="27" t="s">
        <v>113</v>
      </c>
      <c r="AL4" s="28">
        <v>21000</v>
      </c>
      <c r="AM4" s="28">
        <v>11000</v>
      </c>
      <c r="AN4" s="29">
        <f t="shared" ref="AN4:AN12" si="1">AL4+AM4</f>
        <v>32000</v>
      </c>
    </row>
    <row r="5" spans="1:40" ht="12" hidden="1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7"/>
      <c r="V5" s="7"/>
      <c r="W5" s="7"/>
      <c r="Y5" s="44" t="s">
        <v>64</v>
      </c>
      <c r="Z5" s="44" t="s">
        <v>57</v>
      </c>
      <c r="AA5" s="44" t="s">
        <v>49</v>
      </c>
      <c r="AB5" s="44" t="str">
        <f t="shared" si="0"/>
        <v>種別＿一般男女 全日本ミックス選手権大会</v>
      </c>
      <c r="AC5" s="44">
        <v>16</v>
      </c>
      <c r="AD5" s="44">
        <v>32</v>
      </c>
      <c r="AE5" s="44"/>
      <c r="AF5" s="44"/>
      <c r="AG5" s="44"/>
      <c r="AH5" s="44"/>
      <c r="AI5" s="44">
        <v>32</v>
      </c>
      <c r="AK5" s="27" t="s">
        <v>47</v>
      </c>
      <c r="AL5" s="28">
        <v>5500</v>
      </c>
      <c r="AM5" s="28">
        <v>4500</v>
      </c>
      <c r="AN5" s="29">
        <f t="shared" si="1"/>
        <v>10000</v>
      </c>
    </row>
    <row r="6" spans="1:40" hidden="1">
      <c r="A6" s="16" t="s">
        <v>58</v>
      </c>
      <c r="B6" s="8" t="s">
        <v>7</v>
      </c>
      <c r="C6" s="16"/>
      <c r="D6" s="16" t="s">
        <v>45</v>
      </c>
      <c r="E6" s="18" t="s">
        <v>45</v>
      </c>
      <c r="F6" s="19"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7"/>
      <c r="V6" s="7"/>
      <c r="W6" s="7"/>
      <c r="Y6" s="44" t="s">
        <v>66</v>
      </c>
      <c r="Z6" s="44" t="s">
        <v>57</v>
      </c>
      <c r="AA6" s="44" t="s">
        <v>9</v>
      </c>
      <c r="AB6" s="44" t="str">
        <f t="shared" si="0"/>
        <v>種別＿一般男女 全日本シングルス選手権大会</v>
      </c>
      <c r="AC6" s="44">
        <v>16</v>
      </c>
      <c r="AD6" s="44">
        <v>32</v>
      </c>
      <c r="AE6" s="44"/>
      <c r="AF6" s="44"/>
      <c r="AG6" s="44"/>
      <c r="AH6" s="44"/>
      <c r="AI6" s="44">
        <v>32</v>
      </c>
      <c r="AK6" s="27" t="s">
        <v>36</v>
      </c>
      <c r="AL6" s="28">
        <v>5500</v>
      </c>
      <c r="AM6" s="28">
        <v>4500</v>
      </c>
      <c r="AN6" s="29">
        <f t="shared" si="1"/>
        <v>10000</v>
      </c>
    </row>
    <row r="7" spans="1:40" hidden="1">
      <c r="A7" s="16" t="s">
        <v>59</v>
      </c>
      <c r="B7" s="8" t="s">
        <v>8</v>
      </c>
      <c r="C7" s="16"/>
      <c r="D7" s="16" t="s">
        <v>117</v>
      </c>
      <c r="E7" s="20" t="s">
        <v>117</v>
      </c>
      <c r="F7" s="21">
        <v>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7"/>
      <c r="V7" s="7"/>
      <c r="W7" s="7"/>
      <c r="Y7" s="44" t="s">
        <v>67</v>
      </c>
      <c r="Z7" s="44" t="s">
        <v>57</v>
      </c>
      <c r="AA7" s="44" t="s">
        <v>132</v>
      </c>
      <c r="AB7" s="44" t="str">
        <f t="shared" si="0"/>
        <v>種別＿一般男女 西日本選手権大会</v>
      </c>
      <c r="AC7" s="44">
        <v>8</v>
      </c>
      <c r="AD7" s="44">
        <v>16</v>
      </c>
      <c r="AE7" s="44">
        <v>32</v>
      </c>
      <c r="AF7" s="44"/>
      <c r="AG7" s="44"/>
      <c r="AH7" s="44"/>
      <c r="AI7" s="44">
        <v>32</v>
      </c>
      <c r="AK7" s="27" t="s">
        <v>48</v>
      </c>
      <c r="AL7" s="28">
        <v>3500</v>
      </c>
      <c r="AM7" s="28">
        <v>3500</v>
      </c>
      <c r="AN7" s="29">
        <f t="shared" si="1"/>
        <v>7000</v>
      </c>
    </row>
    <row r="8" spans="1:40" hidden="1">
      <c r="A8" s="16" t="s">
        <v>60</v>
      </c>
      <c r="B8" s="8" t="s">
        <v>49</v>
      </c>
      <c r="C8" s="16"/>
      <c r="D8" s="16" t="s">
        <v>118</v>
      </c>
      <c r="E8" s="20" t="s">
        <v>42</v>
      </c>
      <c r="F8" s="21">
        <v>4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7"/>
      <c r="V8" s="7"/>
      <c r="W8" s="7"/>
      <c r="Y8" s="44" t="s">
        <v>69</v>
      </c>
      <c r="Z8" s="44" t="s">
        <v>57</v>
      </c>
      <c r="AA8" s="44" t="s">
        <v>133</v>
      </c>
      <c r="AB8" s="44" t="str">
        <f t="shared" si="0"/>
        <v>種別＿一般男女 中国地区選手権大会</v>
      </c>
      <c r="AC8" s="44">
        <v>4</v>
      </c>
      <c r="AD8" s="44">
        <v>8</v>
      </c>
      <c r="AE8" s="44">
        <v>16</v>
      </c>
      <c r="AF8" s="44"/>
      <c r="AG8" s="44"/>
      <c r="AH8" s="44"/>
      <c r="AI8" s="44">
        <v>16</v>
      </c>
      <c r="AK8" s="27" t="s">
        <v>37</v>
      </c>
      <c r="AL8" s="28">
        <v>3500</v>
      </c>
      <c r="AM8" s="28">
        <v>3500</v>
      </c>
      <c r="AN8" s="29">
        <f t="shared" si="1"/>
        <v>7000</v>
      </c>
    </row>
    <row r="9" spans="1:40" hidden="1">
      <c r="A9" s="16" t="s">
        <v>65</v>
      </c>
      <c r="B9" s="8" t="s">
        <v>9</v>
      </c>
      <c r="C9" s="16"/>
      <c r="D9" s="16" t="s">
        <v>119</v>
      </c>
      <c r="E9" s="20" t="s">
        <v>46</v>
      </c>
      <c r="F9" s="21">
        <v>8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7"/>
      <c r="V9" s="7"/>
      <c r="W9" s="7"/>
      <c r="Y9" s="44" t="s">
        <v>71</v>
      </c>
      <c r="Z9" s="44" t="s">
        <v>57</v>
      </c>
      <c r="AA9" s="44" t="s">
        <v>134</v>
      </c>
      <c r="AB9" s="44" t="str">
        <f t="shared" si="0"/>
        <v>種別＿一般男女 中国地区シングルス選手権大会</v>
      </c>
      <c r="AC9" s="44">
        <v>4</v>
      </c>
      <c r="AD9" s="44">
        <v>8</v>
      </c>
      <c r="AE9" s="44">
        <v>16</v>
      </c>
      <c r="AF9" s="44"/>
      <c r="AG9" s="44"/>
      <c r="AH9" s="44"/>
      <c r="AI9" s="44">
        <v>16</v>
      </c>
      <c r="AK9" s="27" t="s">
        <v>0</v>
      </c>
      <c r="AL9" s="28">
        <v>2000</v>
      </c>
      <c r="AM9" s="28">
        <v>2000</v>
      </c>
      <c r="AN9" s="29">
        <f t="shared" si="1"/>
        <v>4000</v>
      </c>
    </row>
    <row r="10" spans="1:40" hidden="1">
      <c r="A10" s="16" t="s">
        <v>66</v>
      </c>
      <c r="B10" s="8" t="s">
        <v>10</v>
      </c>
      <c r="C10" s="16"/>
      <c r="D10" s="16" t="s">
        <v>120</v>
      </c>
      <c r="E10" s="20" t="s">
        <v>44</v>
      </c>
      <c r="F10" s="21">
        <v>16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7"/>
      <c r="V10" s="7"/>
      <c r="W10" s="7"/>
      <c r="Y10" s="44" t="s">
        <v>72</v>
      </c>
      <c r="Z10" s="44" t="s">
        <v>57</v>
      </c>
      <c r="AA10" s="44" t="s">
        <v>135</v>
      </c>
      <c r="AB10" s="44" t="str">
        <f t="shared" ref="AB10:AB63" si="2">Z10&amp;AA10</f>
        <v>種別＿一般男女 広島県選手権大会</v>
      </c>
      <c r="AC10" s="44"/>
      <c r="AD10" s="44">
        <v>4</v>
      </c>
      <c r="AE10" s="44">
        <v>8</v>
      </c>
      <c r="AF10" s="44">
        <v>32</v>
      </c>
      <c r="AG10" s="44"/>
      <c r="AH10" s="44" t="s">
        <v>6</v>
      </c>
      <c r="AI10" s="44">
        <v>32</v>
      </c>
      <c r="AK10" s="27" t="s">
        <v>1</v>
      </c>
      <c r="AL10" s="28">
        <v>1500</v>
      </c>
      <c r="AM10" s="28">
        <v>1500</v>
      </c>
      <c r="AN10" s="29">
        <f t="shared" si="1"/>
        <v>3000</v>
      </c>
    </row>
    <row r="11" spans="1:40" hidden="1">
      <c r="A11" s="16" t="s">
        <v>67</v>
      </c>
      <c r="B11" s="8" t="s">
        <v>11</v>
      </c>
      <c r="C11" s="16"/>
      <c r="D11" s="16" t="s">
        <v>121</v>
      </c>
      <c r="E11" s="20" t="s">
        <v>43</v>
      </c>
      <c r="F11" s="21">
        <v>32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7"/>
      <c r="V11" s="7"/>
      <c r="W11" s="7"/>
      <c r="Y11" s="44" t="s">
        <v>76</v>
      </c>
      <c r="Z11" s="44" t="s">
        <v>57</v>
      </c>
      <c r="AA11" s="44" t="s">
        <v>136</v>
      </c>
      <c r="AB11" s="44" t="str">
        <f t="shared" ref="AB11:AB12" si="3">Z11&amp;AA11</f>
        <v>種別＿一般男女 全日本選手権大会 予選会</v>
      </c>
      <c r="AC11" s="44"/>
      <c r="AD11" s="44">
        <v>4</v>
      </c>
      <c r="AE11" s="44">
        <v>8</v>
      </c>
      <c r="AF11" s="44">
        <v>32</v>
      </c>
      <c r="AG11" s="44"/>
      <c r="AH11" s="44" t="s">
        <v>6</v>
      </c>
      <c r="AI11" s="44">
        <v>32</v>
      </c>
      <c r="AK11" s="27" t="s">
        <v>2</v>
      </c>
      <c r="AL11" s="28">
        <v>1000</v>
      </c>
      <c r="AM11" s="28">
        <v>1000</v>
      </c>
      <c r="AN11" s="29">
        <f t="shared" si="1"/>
        <v>2000</v>
      </c>
    </row>
    <row r="12" spans="1:40" hidden="1">
      <c r="A12" s="16" t="s">
        <v>69</v>
      </c>
      <c r="B12" s="8" t="s">
        <v>34</v>
      </c>
      <c r="C12" s="16"/>
      <c r="D12" s="16" t="s">
        <v>122</v>
      </c>
      <c r="E12" s="20" t="s">
        <v>123</v>
      </c>
      <c r="F12" s="21">
        <v>64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7"/>
      <c r="V12" s="7"/>
      <c r="W12" s="7"/>
      <c r="Y12" s="44" t="s">
        <v>74</v>
      </c>
      <c r="Z12" s="44" t="s">
        <v>57</v>
      </c>
      <c r="AA12" s="44" t="s">
        <v>137</v>
      </c>
      <c r="AB12" s="44" t="str">
        <f t="shared" si="3"/>
        <v>種別＿一般男女 広島県ミックスダブルス大会</v>
      </c>
      <c r="AC12" s="44"/>
      <c r="AD12" s="44">
        <v>4</v>
      </c>
      <c r="AE12" s="44">
        <v>8</v>
      </c>
      <c r="AF12" s="44">
        <v>32</v>
      </c>
      <c r="AG12" s="44"/>
      <c r="AH12" s="44" t="s">
        <v>6</v>
      </c>
      <c r="AI12" s="44">
        <v>32</v>
      </c>
      <c r="AK12" s="27" t="s">
        <v>3</v>
      </c>
      <c r="AL12" s="28">
        <v>500</v>
      </c>
      <c r="AM12" s="28">
        <v>500</v>
      </c>
      <c r="AN12" s="29">
        <f t="shared" si="1"/>
        <v>1000</v>
      </c>
    </row>
    <row r="13" spans="1:40" hidden="1">
      <c r="A13" s="16" t="s">
        <v>71</v>
      </c>
      <c r="B13" s="8" t="s">
        <v>12</v>
      </c>
      <c r="C13" s="16"/>
      <c r="D13" s="16" t="s">
        <v>125</v>
      </c>
      <c r="E13" s="22" t="s">
        <v>125</v>
      </c>
      <c r="F13" s="23">
        <v>65</v>
      </c>
      <c r="G13" s="16" t="s">
        <v>126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7"/>
      <c r="V13" s="7"/>
      <c r="W13" s="7"/>
      <c r="Y13" s="44"/>
      <c r="Z13" s="44" t="s">
        <v>77</v>
      </c>
      <c r="AA13" s="44" t="s">
        <v>138</v>
      </c>
      <c r="AB13" s="44" t="str">
        <f t="shared" si="2"/>
        <v>種別＿一般男女 全日本シングルス選手権大会 予選会</v>
      </c>
      <c r="AC13" s="44"/>
      <c r="AD13" s="44">
        <v>4</v>
      </c>
      <c r="AE13" s="44">
        <v>8</v>
      </c>
      <c r="AF13" s="44">
        <v>32</v>
      </c>
      <c r="AG13" s="44"/>
      <c r="AH13" s="44" t="s">
        <v>6</v>
      </c>
      <c r="AI13" s="44">
        <v>32</v>
      </c>
      <c r="AK13" s="30" t="s">
        <v>114</v>
      </c>
      <c r="AL13" s="31" t="s">
        <v>115</v>
      </c>
      <c r="AM13" s="31" t="s">
        <v>115</v>
      </c>
      <c r="AN13" s="32" t="s">
        <v>115</v>
      </c>
    </row>
    <row r="14" spans="1:40" hidden="1">
      <c r="A14" s="16" t="s">
        <v>86</v>
      </c>
      <c r="B14" s="8" t="s">
        <v>50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7"/>
      <c r="V14" s="7"/>
      <c r="W14" s="7"/>
      <c r="Y14" s="44"/>
      <c r="Z14" s="44" t="s">
        <v>59</v>
      </c>
      <c r="AA14" s="44" t="s">
        <v>8</v>
      </c>
      <c r="AB14" s="44" t="str">
        <f t="shared" si="2"/>
        <v>種別＿35 全日本社会人選手権大会</v>
      </c>
      <c r="AC14" s="44">
        <v>8</v>
      </c>
      <c r="AD14" s="44">
        <v>16</v>
      </c>
      <c r="AE14" s="44">
        <v>32</v>
      </c>
      <c r="AF14" s="44"/>
      <c r="AG14" s="44"/>
      <c r="AH14" s="44"/>
      <c r="AI14" s="44">
        <v>32</v>
      </c>
    </row>
    <row r="15" spans="1:40" hidden="1">
      <c r="A15" s="16" t="s">
        <v>75</v>
      </c>
      <c r="B15" s="8" t="s">
        <v>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7"/>
      <c r="V15" s="7"/>
      <c r="W15" s="7"/>
      <c r="Y15" s="44"/>
      <c r="Z15" s="44" t="s">
        <v>59</v>
      </c>
      <c r="AA15" s="44" t="s">
        <v>49</v>
      </c>
      <c r="AB15" s="44" t="str">
        <f t="shared" si="2"/>
        <v>種別＿35 全日本ミックス選手権大会</v>
      </c>
      <c r="AC15" s="44">
        <v>8</v>
      </c>
      <c r="AD15" s="44">
        <v>16</v>
      </c>
      <c r="AE15" s="44">
        <v>32</v>
      </c>
      <c r="AF15" s="44"/>
      <c r="AG15" s="44"/>
      <c r="AH15" s="44"/>
      <c r="AI15" s="44">
        <v>32</v>
      </c>
    </row>
    <row r="16" spans="1:40" hidden="1">
      <c r="A16" s="16" t="s">
        <v>73</v>
      </c>
      <c r="B16" s="8" t="s">
        <v>49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7"/>
      <c r="V16" s="7"/>
      <c r="W16" s="7"/>
      <c r="Y16" s="44"/>
      <c r="Z16" s="44" t="s">
        <v>59</v>
      </c>
      <c r="AA16" s="44" t="s">
        <v>131</v>
      </c>
      <c r="AB16" s="44" t="str">
        <f t="shared" si="2"/>
        <v>種別＿35 西日本選手権大会</v>
      </c>
      <c r="AC16" s="44">
        <v>4</v>
      </c>
      <c r="AD16" s="44">
        <v>8</v>
      </c>
      <c r="AE16" s="44">
        <v>16</v>
      </c>
      <c r="AF16" s="44">
        <v>32</v>
      </c>
      <c r="AG16" s="44"/>
      <c r="AH16" s="44"/>
      <c r="AI16" s="44">
        <v>32</v>
      </c>
    </row>
    <row r="17" spans="1:35" hidden="1">
      <c r="A17" s="16"/>
      <c r="B17" s="8" t="s">
        <v>10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7"/>
      <c r="V17" s="7"/>
      <c r="W17" s="7"/>
      <c r="Y17" s="44"/>
      <c r="Z17" s="44" t="s">
        <v>59</v>
      </c>
      <c r="AA17" s="44" t="s">
        <v>133</v>
      </c>
      <c r="AB17" s="44" t="str">
        <f t="shared" si="2"/>
        <v>種別＿35 中国地区選手権大会</v>
      </c>
      <c r="AC17" s="44"/>
      <c r="AD17" s="44">
        <v>4</v>
      </c>
      <c r="AE17" s="44">
        <v>8</v>
      </c>
      <c r="AF17" s="44">
        <v>16</v>
      </c>
      <c r="AG17" s="44"/>
      <c r="AH17" s="44"/>
      <c r="AI17" s="44">
        <v>16</v>
      </c>
    </row>
    <row r="18" spans="1:35" hidden="1">
      <c r="A18" s="16"/>
      <c r="B18" s="8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7"/>
      <c r="V18" s="7"/>
      <c r="W18" s="7"/>
      <c r="Y18" s="44"/>
      <c r="Z18" s="44" t="s">
        <v>59</v>
      </c>
      <c r="AA18" s="44" t="s">
        <v>135</v>
      </c>
      <c r="AB18" s="44" t="str">
        <f t="shared" si="2"/>
        <v>種別＿35 広島県選手権大会</v>
      </c>
      <c r="AC18" s="44"/>
      <c r="AD18" s="44"/>
      <c r="AE18" s="44">
        <v>4</v>
      </c>
      <c r="AF18" s="44">
        <v>16</v>
      </c>
      <c r="AG18" s="44">
        <v>32</v>
      </c>
      <c r="AH18" s="44" t="s">
        <v>6</v>
      </c>
      <c r="AI18" s="44">
        <v>32</v>
      </c>
    </row>
    <row r="19" spans="1:35" hidden="1">
      <c r="A19" s="16"/>
      <c r="B19" s="8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7"/>
      <c r="V19" s="7"/>
      <c r="W19" s="7"/>
      <c r="Y19" s="44"/>
      <c r="Z19" s="44" t="s">
        <v>59</v>
      </c>
      <c r="AA19" s="44" t="s">
        <v>137</v>
      </c>
      <c r="AB19" s="44" t="str">
        <f t="shared" ref="AB19" si="4">Z19&amp;AA19</f>
        <v>種別＿35 広島県ミックスダブルス大会</v>
      </c>
      <c r="AC19" s="44"/>
      <c r="AD19" s="44"/>
      <c r="AE19" s="44">
        <v>4</v>
      </c>
      <c r="AF19" s="44">
        <v>16</v>
      </c>
      <c r="AG19" s="44">
        <v>32</v>
      </c>
      <c r="AH19" s="44" t="s">
        <v>6</v>
      </c>
      <c r="AI19" s="44">
        <v>32</v>
      </c>
    </row>
    <row r="20" spans="1:35" hidden="1">
      <c r="A20" s="16"/>
      <c r="B20" s="8" t="s">
        <v>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7"/>
      <c r="V20" s="7"/>
      <c r="W20" s="7"/>
      <c r="Y20" s="44"/>
      <c r="Z20" s="44" t="s">
        <v>60</v>
      </c>
      <c r="AA20" s="44" t="s">
        <v>8</v>
      </c>
      <c r="AB20" s="44" t="str">
        <f t="shared" si="2"/>
        <v>種別＿45 全日本社会人選手権大会</v>
      </c>
      <c r="AC20" s="44">
        <v>4</v>
      </c>
      <c r="AD20" s="44">
        <v>8</v>
      </c>
      <c r="AE20" s="44">
        <v>16</v>
      </c>
      <c r="AF20" s="44">
        <v>32</v>
      </c>
      <c r="AG20" s="44"/>
      <c r="AH20" s="44"/>
      <c r="AI20" s="44">
        <v>32</v>
      </c>
    </row>
    <row r="21" spans="1:35" hidden="1">
      <c r="A21" s="16"/>
      <c r="B21" s="8" t="s">
        <v>49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7"/>
      <c r="V21" s="7"/>
      <c r="W21" s="7"/>
      <c r="Y21" s="44"/>
      <c r="Z21" s="44" t="s">
        <v>60</v>
      </c>
      <c r="AA21" s="44" t="s">
        <v>49</v>
      </c>
      <c r="AB21" s="44" t="str">
        <f t="shared" si="2"/>
        <v>種別＿45 全日本ミックス選手権大会</v>
      </c>
      <c r="AC21" s="44">
        <v>4</v>
      </c>
      <c r="AD21" s="44">
        <v>8</v>
      </c>
      <c r="AE21" s="44">
        <v>16</v>
      </c>
      <c r="AF21" s="44">
        <v>32</v>
      </c>
      <c r="AG21" s="44"/>
      <c r="AH21" s="44"/>
      <c r="AI21" s="44">
        <v>32</v>
      </c>
    </row>
    <row r="22" spans="1:35" hidden="1">
      <c r="A22" s="16"/>
      <c r="B22" s="8" t="s">
        <v>10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7"/>
      <c r="V22" s="7"/>
      <c r="W22" s="7"/>
      <c r="Y22" s="44"/>
      <c r="Z22" s="44" t="s">
        <v>60</v>
      </c>
      <c r="AA22" s="44" t="s">
        <v>132</v>
      </c>
      <c r="AB22" s="44" t="str">
        <f t="shared" si="2"/>
        <v>種別＿45 西日本選手権大会</v>
      </c>
      <c r="AC22" s="44">
        <v>2</v>
      </c>
      <c r="AD22" s="44">
        <v>4</v>
      </c>
      <c r="AE22" s="44">
        <v>8</v>
      </c>
      <c r="AF22" s="44">
        <v>16</v>
      </c>
      <c r="AG22" s="44"/>
      <c r="AH22" s="44"/>
      <c r="AI22" s="44">
        <v>16</v>
      </c>
    </row>
    <row r="23" spans="1:35" hidden="1">
      <c r="A23" s="16"/>
      <c r="B23" s="8" t="s">
        <v>33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7"/>
      <c r="V23" s="7"/>
      <c r="W23" s="7"/>
      <c r="Y23" s="44"/>
      <c r="Z23" s="44" t="s">
        <v>60</v>
      </c>
      <c r="AA23" s="44" t="s">
        <v>133</v>
      </c>
      <c r="AB23" s="44" t="str">
        <f t="shared" si="2"/>
        <v>種別＿45 中国地区選手権大会</v>
      </c>
      <c r="AC23" s="44"/>
      <c r="AD23" s="44">
        <v>2</v>
      </c>
      <c r="AE23" s="44">
        <v>4</v>
      </c>
      <c r="AF23" s="44">
        <v>8</v>
      </c>
      <c r="AG23" s="44">
        <v>16</v>
      </c>
      <c r="AH23" s="44"/>
      <c r="AI23" s="44">
        <v>16</v>
      </c>
    </row>
    <row r="24" spans="1:35" hidden="1">
      <c r="A24" s="16"/>
      <c r="B24" s="8" t="s">
        <v>12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7"/>
      <c r="V24" s="7"/>
      <c r="W24" s="7"/>
      <c r="Y24" s="44"/>
      <c r="Z24" s="44" t="s">
        <v>60</v>
      </c>
      <c r="AA24" s="44" t="s">
        <v>135</v>
      </c>
      <c r="AB24" s="44" t="str">
        <f t="shared" si="2"/>
        <v>種別＿45 広島県選手権大会</v>
      </c>
      <c r="AC24" s="44"/>
      <c r="AD24" s="44"/>
      <c r="AE24" s="44">
        <v>2</v>
      </c>
      <c r="AF24" s="44">
        <v>8</v>
      </c>
      <c r="AG24" s="44">
        <v>16</v>
      </c>
      <c r="AH24" s="44" t="s">
        <v>6</v>
      </c>
      <c r="AI24" s="44">
        <v>16</v>
      </c>
    </row>
    <row r="25" spans="1:35" hidden="1">
      <c r="A25" s="16"/>
      <c r="B25" s="8" t="s">
        <v>13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7"/>
      <c r="V25" s="7"/>
      <c r="W25" s="7"/>
      <c r="Y25" s="44"/>
      <c r="Z25" s="44" t="s">
        <v>60</v>
      </c>
      <c r="AA25" s="44" t="s">
        <v>137</v>
      </c>
      <c r="AB25" s="44" t="str">
        <f t="shared" ref="AB25" si="5">Z25&amp;AA25</f>
        <v>種別＿45 広島県ミックスダブルス大会</v>
      </c>
      <c r="AC25" s="44"/>
      <c r="AD25" s="44"/>
      <c r="AE25" s="44">
        <v>2</v>
      </c>
      <c r="AF25" s="44">
        <v>8</v>
      </c>
      <c r="AG25" s="44">
        <v>16</v>
      </c>
      <c r="AH25" s="44" t="s">
        <v>6</v>
      </c>
      <c r="AI25" s="44">
        <v>16</v>
      </c>
    </row>
    <row r="26" spans="1:35" hidden="1">
      <c r="A26" s="16"/>
      <c r="B26" s="8" t="s">
        <v>89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7"/>
      <c r="V26" s="7"/>
      <c r="W26" s="7"/>
      <c r="Y26" s="44"/>
      <c r="Z26" s="44" t="s">
        <v>79</v>
      </c>
      <c r="AA26" s="44" t="s">
        <v>18</v>
      </c>
      <c r="AB26" s="44" t="str">
        <f t="shared" si="2"/>
        <v>種別＿高校 全日本高校選手権大会</v>
      </c>
      <c r="AC26" s="44">
        <v>4</v>
      </c>
      <c r="AD26" s="44">
        <v>16</v>
      </c>
      <c r="AE26" s="44">
        <v>32</v>
      </c>
      <c r="AF26" s="44"/>
      <c r="AG26" s="44"/>
      <c r="AH26" s="44"/>
      <c r="AI26" s="44">
        <v>32</v>
      </c>
    </row>
    <row r="27" spans="1:35" hidden="1">
      <c r="A27" s="16"/>
      <c r="B27" s="8" t="s">
        <v>14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7"/>
      <c r="V27" s="7"/>
      <c r="W27" s="7"/>
      <c r="Y27" s="44"/>
      <c r="Z27" s="44" t="s">
        <v>61</v>
      </c>
      <c r="AA27" s="44" t="s">
        <v>19</v>
      </c>
      <c r="AB27" s="44" t="str">
        <f t="shared" si="2"/>
        <v>種別＿高校 ハイスクールジャパンカップ（ダブルス）</v>
      </c>
      <c r="AC27" s="44">
        <v>4</v>
      </c>
      <c r="AD27" s="44">
        <v>16</v>
      </c>
      <c r="AE27" s="44">
        <v>32</v>
      </c>
      <c r="AF27" s="44"/>
      <c r="AG27" s="44"/>
      <c r="AH27" s="44"/>
      <c r="AI27" s="44">
        <v>32</v>
      </c>
    </row>
    <row r="28" spans="1:35" hidden="1">
      <c r="A28" s="16"/>
      <c r="B28" s="8" t="s">
        <v>15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7"/>
      <c r="V28" s="7"/>
      <c r="W28" s="7"/>
      <c r="Y28" s="44"/>
      <c r="Z28" s="44" t="s">
        <v>61</v>
      </c>
      <c r="AA28" s="44" t="s">
        <v>51</v>
      </c>
      <c r="AB28" s="44" t="str">
        <f t="shared" si="2"/>
        <v>種別＿高校 ハイスクールジャパンカップ（シングルス）</v>
      </c>
      <c r="AC28" s="44">
        <v>4</v>
      </c>
      <c r="AD28" s="44">
        <v>16</v>
      </c>
      <c r="AE28" s="44">
        <v>32</v>
      </c>
      <c r="AF28" s="44"/>
      <c r="AG28" s="44"/>
      <c r="AH28" s="44"/>
      <c r="AI28" s="44">
        <v>32</v>
      </c>
    </row>
    <row r="29" spans="1:35" hidden="1">
      <c r="A29" s="16"/>
      <c r="B29" s="8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7"/>
      <c r="V29" s="7"/>
      <c r="W29" s="7"/>
      <c r="Y29" s="44"/>
      <c r="Z29" s="44" t="s">
        <v>61</v>
      </c>
      <c r="AA29" s="44" t="s">
        <v>139</v>
      </c>
      <c r="AB29" s="44" t="str">
        <f t="shared" si="2"/>
        <v>種別＿高校 中国地区高校選手権大会</v>
      </c>
      <c r="AC29" s="44"/>
      <c r="AD29" s="44">
        <v>8</v>
      </c>
      <c r="AE29" s="44">
        <v>16</v>
      </c>
      <c r="AF29" s="44"/>
      <c r="AG29" s="44"/>
      <c r="AH29" s="44"/>
      <c r="AI29" s="44">
        <v>16</v>
      </c>
    </row>
    <row r="30" spans="1:35" hidden="1">
      <c r="A30" s="16"/>
      <c r="B30" s="8" t="s">
        <v>17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7"/>
      <c r="V30" s="7"/>
      <c r="W30" s="7"/>
      <c r="Y30" s="44"/>
      <c r="Z30" s="44" t="s">
        <v>61</v>
      </c>
      <c r="AA30" s="44" t="s">
        <v>140</v>
      </c>
      <c r="AB30" s="44" t="str">
        <f t="shared" si="2"/>
        <v>種別＿高校 広島県高校選手権(高校総体)大会</v>
      </c>
      <c r="AC30" s="44"/>
      <c r="AD30" s="44">
        <v>2</v>
      </c>
      <c r="AE30" s="44">
        <v>4</v>
      </c>
      <c r="AF30" s="44">
        <v>32</v>
      </c>
      <c r="AG30" s="44">
        <v>64</v>
      </c>
      <c r="AH30" s="44" t="s">
        <v>6</v>
      </c>
      <c r="AI30" s="44">
        <v>64</v>
      </c>
    </row>
    <row r="31" spans="1:35" hidden="1">
      <c r="A31" s="16"/>
      <c r="B31" s="8" t="s">
        <v>18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7"/>
      <c r="V31" s="7"/>
      <c r="W31" s="7"/>
      <c r="Y31" s="44"/>
      <c r="Z31" s="44" t="s">
        <v>61</v>
      </c>
      <c r="AA31" s="44" t="s">
        <v>141</v>
      </c>
      <c r="AB31" s="44" t="str">
        <f t="shared" si="2"/>
        <v>種別＿高校 広島県高校選手権(高校総体)大会地区予選</v>
      </c>
      <c r="AC31" s="44"/>
      <c r="AD31" s="44"/>
      <c r="AE31" s="44"/>
      <c r="AF31" s="44">
        <v>8</v>
      </c>
      <c r="AG31" s="44">
        <v>32</v>
      </c>
      <c r="AH31" s="44" t="s">
        <v>6</v>
      </c>
      <c r="AI31" s="44">
        <v>32</v>
      </c>
    </row>
    <row r="32" spans="1:35" hidden="1">
      <c r="A32" s="16"/>
      <c r="B32" s="8" t="s">
        <v>19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7"/>
      <c r="V32" s="7"/>
      <c r="W32" s="7"/>
      <c r="Y32" s="44"/>
      <c r="Z32" s="44" t="s">
        <v>61</v>
      </c>
      <c r="AA32" s="44" t="s">
        <v>142</v>
      </c>
      <c r="AB32" s="44" t="str">
        <f t="shared" si="2"/>
        <v>種別＿高校 広島県高校新人戦大会(シングルスを含む)</v>
      </c>
      <c r="AC32" s="44"/>
      <c r="AD32" s="44"/>
      <c r="AE32" s="44"/>
      <c r="AF32" s="44">
        <v>16</v>
      </c>
      <c r="AG32" s="44">
        <v>32</v>
      </c>
      <c r="AH32" s="44" t="s">
        <v>6</v>
      </c>
      <c r="AI32" s="44">
        <v>32</v>
      </c>
    </row>
    <row r="33" spans="1:35" hidden="1">
      <c r="A33" s="16"/>
      <c r="B33" s="8" t="s">
        <v>51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7"/>
      <c r="V33" s="7"/>
      <c r="W33" s="7"/>
      <c r="Y33" s="44"/>
      <c r="Z33" s="44" t="s">
        <v>61</v>
      </c>
      <c r="AA33" s="44" t="s">
        <v>143</v>
      </c>
      <c r="AB33" s="44" t="str">
        <f t="shared" si="2"/>
        <v>種別＿高校 広島県高校新人戦大会地区予選</v>
      </c>
      <c r="AC33" s="44"/>
      <c r="AD33" s="44"/>
      <c r="AE33" s="44"/>
      <c r="AF33" s="44">
        <v>4</v>
      </c>
      <c r="AG33" s="44">
        <v>16</v>
      </c>
      <c r="AH33" s="44" t="s">
        <v>6</v>
      </c>
      <c r="AI33" s="44">
        <v>16</v>
      </c>
    </row>
    <row r="34" spans="1:35" hidden="1">
      <c r="A34" s="16"/>
      <c r="B34" s="8" t="s">
        <v>20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7"/>
      <c r="V34" s="7"/>
      <c r="W34" s="7"/>
      <c r="Y34" s="44"/>
      <c r="Z34" s="44" t="s">
        <v>80</v>
      </c>
      <c r="AA34" s="44" t="s">
        <v>21</v>
      </c>
      <c r="AB34" s="44" t="str">
        <f t="shared" si="2"/>
        <v>種別＿中学 全国中学校大会</v>
      </c>
      <c r="AC34" s="44"/>
      <c r="AD34" s="44">
        <v>4</v>
      </c>
      <c r="AE34" s="44">
        <v>8</v>
      </c>
      <c r="AF34" s="44">
        <v>16</v>
      </c>
      <c r="AG34" s="44">
        <v>32</v>
      </c>
      <c r="AH34" s="44"/>
      <c r="AI34" s="44">
        <v>32</v>
      </c>
    </row>
    <row r="35" spans="1:35" hidden="1">
      <c r="A35" s="16"/>
      <c r="B35" s="8" t="s">
        <v>38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7"/>
      <c r="V35" s="7"/>
      <c r="W35" s="7"/>
      <c r="Y35" s="44"/>
      <c r="Z35" s="44" t="s">
        <v>62</v>
      </c>
      <c r="AA35" s="44" t="s">
        <v>93</v>
      </c>
      <c r="AB35" s="44" t="str">
        <f t="shared" si="2"/>
        <v>種別＿中学 都道府県対抗全日本中学生大会（ダブルス）</v>
      </c>
      <c r="AC35" s="44"/>
      <c r="AD35" s="44">
        <v>4</v>
      </c>
      <c r="AE35" s="44">
        <v>8</v>
      </c>
      <c r="AF35" s="44">
        <v>16</v>
      </c>
      <c r="AG35" s="44">
        <v>32</v>
      </c>
      <c r="AH35" s="44"/>
      <c r="AI35" s="44">
        <v>32</v>
      </c>
    </row>
    <row r="36" spans="1:35" hidden="1">
      <c r="A36" s="16"/>
      <c r="B36" s="8" t="s">
        <v>39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7"/>
      <c r="V36" s="7"/>
      <c r="W36" s="7"/>
      <c r="Y36" s="44"/>
      <c r="Z36" s="44" t="s">
        <v>62</v>
      </c>
      <c r="AA36" s="44" t="s">
        <v>94</v>
      </c>
      <c r="AB36" s="44" t="str">
        <f t="shared" si="2"/>
        <v>種別＿中学 都道府県対抗全日本中学生大会（シングルス）</v>
      </c>
      <c r="AC36" s="44"/>
      <c r="AD36" s="44">
        <v>4</v>
      </c>
      <c r="AE36" s="44">
        <v>8</v>
      </c>
      <c r="AF36" s="44">
        <v>16</v>
      </c>
      <c r="AG36" s="44">
        <v>32</v>
      </c>
      <c r="AH36" s="44"/>
      <c r="AI36" s="44">
        <v>32</v>
      </c>
    </row>
    <row r="37" spans="1:35" hidden="1">
      <c r="A37" s="16"/>
      <c r="B37" s="8" t="s">
        <v>90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"/>
      <c r="V37" s="7"/>
      <c r="W37" s="7"/>
      <c r="Y37" s="44"/>
      <c r="Z37" s="44" t="s">
        <v>62</v>
      </c>
      <c r="AA37" s="44" t="s">
        <v>144</v>
      </c>
      <c r="AB37" s="44" t="str">
        <f t="shared" si="2"/>
        <v>種別＿中学 中国地区中学校選手権大会</v>
      </c>
      <c r="AC37" s="44"/>
      <c r="AD37" s="44">
        <v>2</v>
      </c>
      <c r="AE37" s="44">
        <v>4</v>
      </c>
      <c r="AF37" s="44">
        <v>8</v>
      </c>
      <c r="AG37" s="44">
        <v>16</v>
      </c>
      <c r="AH37" s="44"/>
      <c r="AI37" s="44">
        <v>16</v>
      </c>
    </row>
    <row r="38" spans="1:35" hidden="1">
      <c r="A38" s="16"/>
      <c r="B38" s="8" t="s">
        <v>91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7"/>
      <c r="V38" s="7"/>
      <c r="W38" s="7"/>
      <c r="Y38" s="44"/>
      <c r="Z38" s="44" t="s">
        <v>62</v>
      </c>
      <c r="AA38" s="44" t="s">
        <v>145</v>
      </c>
      <c r="AB38" s="44" t="str">
        <f t="shared" si="2"/>
        <v>種別＿中学 広島県中学校選手権大会</v>
      </c>
      <c r="AC38" s="44"/>
      <c r="AD38" s="44"/>
      <c r="AE38" s="44">
        <v>2</v>
      </c>
      <c r="AF38" s="44">
        <v>4</v>
      </c>
      <c r="AG38" s="44">
        <v>8</v>
      </c>
      <c r="AH38" s="44" t="s">
        <v>6</v>
      </c>
      <c r="AI38" s="44">
        <v>8</v>
      </c>
    </row>
    <row r="39" spans="1:35" hidden="1">
      <c r="A39" s="16"/>
      <c r="B39" s="8" t="s">
        <v>92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7"/>
      <c r="V39" s="7"/>
      <c r="W39" s="7"/>
      <c r="Y39" s="44"/>
      <c r="Z39" s="44" t="s">
        <v>62</v>
      </c>
      <c r="AA39" s="44" t="s">
        <v>146</v>
      </c>
      <c r="AB39" s="44" t="str">
        <f t="shared" si="2"/>
        <v>種別＿中学 広島県中学校選手権大会（地区予選）</v>
      </c>
      <c r="AC39" s="44"/>
      <c r="AD39" s="44"/>
      <c r="AE39" s="44"/>
      <c r="AF39" s="44"/>
      <c r="AG39" s="44">
        <v>4</v>
      </c>
      <c r="AH39" s="44" t="s">
        <v>6</v>
      </c>
      <c r="AI39" s="44">
        <v>4</v>
      </c>
    </row>
    <row r="40" spans="1:35" hidden="1">
      <c r="A40" s="16"/>
      <c r="B40" s="8" t="s">
        <v>21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7"/>
      <c r="V40" s="7"/>
      <c r="W40" s="7"/>
      <c r="Y40" s="44"/>
      <c r="Z40" s="44" t="s">
        <v>62</v>
      </c>
      <c r="AA40" s="44" t="s">
        <v>147</v>
      </c>
      <c r="AB40" s="44" t="str">
        <f t="shared" si="2"/>
        <v>種別＿中学 広島県中学校新人戦大会（地区大会）</v>
      </c>
      <c r="AC40" s="44"/>
      <c r="AD40" s="44"/>
      <c r="AE40" s="44"/>
      <c r="AF40" s="44"/>
      <c r="AG40" s="44">
        <v>2</v>
      </c>
      <c r="AH40" s="44" t="s">
        <v>6</v>
      </c>
      <c r="AI40" s="44">
        <v>2</v>
      </c>
    </row>
    <row r="41" spans="1:35" hidden="1">
      <c r="A41" s="16"/>
      <c r="B41" s="8" t="s">
        <v>93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7"/>
      <c r="V41" s="7"/>
      <c r="W41" s="7"/>
      <c r="Y41" s="44"/>
      <c r="Z41" s="44" t="s">
        <v>81</v>
      </c>
      <c r="AA41" s="44" t="s">
        <v>96</v>
      </c>
      <c r="AB41" s="44" t="str">
        <f t="shared" si="2"/>
        <v>種別＿小学 全日本小学生選手権大会</v>
      </c>
      <c r="AC41" s="44"/>
      <c r="AD41" s="44"/>
      <c r="AE41" s="44">
        <v>2</v>
      </c>
      <c r="AF41" s="44">
        <v>8</v>
      </c>
      <c r="AG41" s="44">
        <v>16</v>
      </c>
      <c r="AH41" s="44"/>
      <c r="AI41" s="44">
        <v>16</v>
      </c>
    </row>
    <row r="42" spans="1:35" hidden="1">
      <c r="A42" s="16"/>
      <c r="B42" s="8" t="s">
        <v>94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7"/>
      <c r="V42" s="7"/>
      <c r="W42" s="7"/>
      <c r="Y42" s="44"/>
      <c r="Z42" s="44" t="s">
        <v>68</v>
      </c>
      <c r="AA42" s="44" t="s">
        <v>25</v>
      </c>
      <c r="AB42" s="44" t="str">
        <f t="shared" si="2"/>
        <v>種別＿小学 全国小学生大会（５年生の部）</v>
      </c>
      <c r="AC42" s="44"/>
      <c r="AD42" s="44"/>
      <c r="AE42" s="44"/>
      <c r="AF42" s="44">
        <v>4</v>
      </c>
      <c r="AG42" s="44">
        <v>8</v>
      </c>
      <c r="AH42" s="44"/>
      <c r="AI42" s="44">
        <v>8</v>
      </c>
    </row>
    <row r="43" spans="1:35" hidden="1">
      <c r="A43" s="16"/>
      <c r="B43" s="8" t="s">
        <v>22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7"/>
      <c r="V43" s="7"/>
      <c r="W43" s="7"/>
      <c r="Y43" s="44"/>
      <c r="Z43" s="44" t="s">
        <v>68</v>
      </c>
      <c r="AA43" s="44" t="s">
        <v>26</v>
      </c>
      <c r="AB43" s="44" t="str">
        <f t="shared" si="2"/>
        <v>種別＿小学 全国小学生大会（４年生以下の部）</v>
      </c>
      <c r="AC43" s="44"/>
      <c r="AD43" s="44"/>
      <c r="AE43" s="44"/>
      <c r="AF43" s="44">
        <v>2</v>
      </c>
      <c r="AG43" s="44">
        <v>8</v>
      </c>
      <c r="AH43" s="44"/>
      <c r="AI43" s="44">
        <v>8</v>
      </c>
    </row>
    <row r="44" spans="1:35" hidden="1">
      <c r="A44" s="16"/>
      <c r="B44" s="8" t="s">
        <v>23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7"/>
      <c r="V44" s="7"/>
      <c r="W44" s="7"/>
      <c r="Y44" s="44"/>
      <c r="Z44" s="44" t="s">
        <v>68</v>
      </c>
      <c r="AA44" s="44" t="s">
        <v>27</v>
      </c>
      <c r="AB44" s="44" t="str">
        <f t="shared" si="2"/>
        <v>種別＿小学 全国小学生大会（６年生の部）ｼﾝｸﾞﾙｽ</v>
      </c>
      <c r="AC44" s="44"/>
      <c r="AD44" s="44"/>
      <c r="AE44" s="44">
        <v>2</v>
      </c>
      <c r="AF44" s="44">
        <v>8</v>
      </c>
      <c r="AG44" s="44">
        <v>16</v>
      </c>
      <c r="AH44" s="44"/>
      <c r="AI44" s="44">
        <v>16</v>
      </c>
    </row>
    <row r="45" spans="1:35" hidden="1">
      <c r="A45" s="16"/>
      <c r="B45" s="8" t="s">
        <v>52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7"/>
      <c r="V45" s="7"/>
      <c r="W45" s="7"/>
      <c r="Y45" s="44"/>
      <c r="Z45" s="44" t="s">
        <v>68</v>
      </c>
      <c r="AA45" s="44" t="s">
        <v>148</v>
      </c>
      <c r="AB45" s="44" t="str">
        <f t="shared" si="2"/>
        <v>種別＿小学 中国地区小学生選手権大会</v>
      </c>
      <c r="AC45" s="44"/>
      <c r="AD45" s="44"/>
      <c r="AE45" s="44"/>
      <c r="AF45" s="44">
        <v>4</v>
      </c>
      <c r="AG45" s="44">
        <v>8</v>
      </c>
      <c r="AH45" s="44"/>
      <c r="AI45" s="44">
        <v>8</v>
      </c>
    </row>
    <row r="46" spans="1:35" hidden="1">
      <c r="A46" s="16"/>
      <c r="B46" s="8" t="s">
        <v>24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7"/>
      <c r="V46" s="7"/>
      <c r="W46" s="7"/>
      <c r="Y46" s="44"/>
      <c r="Z46" s="44" t="s">
        <v>68</v>
      </c>
      <c r="AA46" s="44" t="s">
        <v>149</v>
      </c>
      <c r="AB46" s="44" t="str">
        <f t="shared" si="2"/>
        <v>種別＿小学 広島県小学生選手権大会</v>
      </c>
      <c r="AC46" s="44"/>
      <c r="AD46" s="44"/>
      <c r="AE46" s="44"/>
      <c r="AF46" s="44">
        <v>2</v>
      </c>
      <c r="AG46" s="44">
        <v>4</v>
      </c>
      <c r="AH46" s="44" t="s">
        <v>6</v>
      </c>
      <c r="AI46" s="44">
        <v>4</v>
      </c>
    </row>
    <row r="47" spans="1:35" hidden="1">
      <c r="A47" s="16"/>
      <c r="B47" s="8" t="s">
        <v>95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7"/>
      <c r="V47" s="7"/>
      <c r="W47" s="7"/>
      <c r="Y47" s="44"/>
      <c r="Z47" s="44" t="s">
        <v>68</v>
      </c>
      <c r="AA47" s="44" t="s">
        <v>150</v>
      </c>
      <c r="AB47" s="44" t="str">
        <f t="shared" ref="AB47:AB48" si="6">Z47&amp;AA47</f>
        <v>種別＿小学 広島県小学生総合体育大会</v>
      </c>
      <c r="AC47" s="44"/>
      <c r="AD47" s="44"/>
      <c r="AE47" s="44"/>
      <c r="AF47" s="44">
        <v>2</v>
      </c>
      <c r="AG47" s="44">
        <v>4</v>
      </c>
      <c r="AH47" s="44" t="s">
        <v>6</v>
      </c>
      <c r="AI47" s="44">
        <v>4</v>
      </c>
    </row>
    <row r="48" spans="1:35" hidden="1">
      <c r="A48" s="16"/>
      <c r="B48" s="8" t="s">
        <v>40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7"/>
      <c r="V48" s="7"/>
      <c r="W48" s="7"/>
      <c r="Y48" s="44"/>
      <c r="Z48" s="44" t="s">
        <v>68</v>
      </c>
      <c r="AA48" s="44" t="s">
        <v>151</v>
      </c>
      <c r="AB48" s="44" t="str">
        <f t="shared" si="6"/>
        <v>種別＿小学 全国小学生ソフトテニス大会広島県予選会</v>
      </c>
      <c r="AC48" s="44"/>
      <c r="AD48" s="44"/>
      <c r="AE48" s="44"/>
      <c r="AF48" s="44">
        <v>2</v>
      </c>
      <c r="AG48" s="44">
        <v>4</v>
      </c>
      <c r="AH48" s="44" t="s">
        <v>6</v>
      </c>
      <c r="AI48" s="44">
        <v>4</v>
      </c>
    </row>
    <row r="49" spans="1:35" hidden="1">
      <c r="A49" s="16"/>
      <c r="B49" s="8" t="s">
        <v>96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7"/>
      <c r="V49" s="7"/>
      <c r="W49" s="7"/>
      <c r="Y49" s="44"/>
      <c r="Z49" s="44" t="s">
        <v>82</v>
      </c>
      <c r="AA49" s="44" t="s">
        <v>97</v>
      </c>
      <c r="AB49" s="44" t="str">
        <f t="shared" si="2"/>
        <v>種別＿JOC杯 Ｕ－２０ダブルス大会</v>
      </c>
      <c r="AC49" s="44">
        <v>2</v>
      </c>
      <c r="AD49" s="44">
        <v>4</v>
      </c>
      <c r="AE49" s="44"/>
      <c r="AF49" s="44"/>
      <c r="AG49" s="44"/>
      <c r="AH49" s="44"/>
      <c r="AI49" s="44">
        <v>4</v>
      </c>
    </row>
    <row r="50" spans="1:35" hidden="1">
      <c r="A50" s="16"/>
      <c r="B50" s="8" t="s">
        <v>25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7"/>
      <c r="V50" s="7"/>
      <c r="W50" s="7"/>
      <c r="Y50" s="44"/>
      <c r="Z50" s="44" t="s">
        <v>70</v>
      </c>
      <c r="AA50" s="44" t="s">
        <v>98</v>
      </c>
      <c r="AB50" s="44" t="str">
        <f t="shared" si="2"/>
        <v>種別＿JOC杯 Ｕ－１７ダブルス大会</v>
      </c>
      <c r="AC50" s="44">
        <v>2</v>
      </c>
      <c r="AD50" s="44">
        <v>4</v>
      </c>
      <c r="AE50" s="44"/>
      <c r="AF50" s="44"/>
      <c r="AG50" s="44"/>
      <c r="AH50" s="44"/>
      <c r="AI50" s="44">
        <v>4</v>
      </c>
    </row>
    <row r="51" spans="1:35" hidden="1">
      <c r="A51" s="16"/>
      <c r="B51" s="8" t="s">
        <v>26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7"/>
      <c r="V51" s="7"/>
      <c r="W51" s="7"/>
      <c r="Y51" s="44"/>
      <c r="Z51" s="44" t="s">
        <v>70</v>
      </c>
      <c r="AA51" s="44" t="s">
        <v>99</v>
      </c>
      <c r="AB51" s="44" t="str">
        <f t="shared" si="2"/>
        <v>種別＿JOC杯 Ｕ－１４ダブルス大会</v>
      </c>
      <c r="AC51" s="44"/>
      <c r="AD51" s="44">
        <v>2</v>
      </c>
      <c r="AE51" s="44">
        <v>4</v>
      </c>
      <c r="AF51" s="44"/>
      <c r="AG51" s="44"/>
      <c r="AH51" s="44"/>
      <c r="AI51" s="44">
        <v>4</v>
      </c>
    </row>
    <row r="52" spans="1:35" hidden="1">
      <c r="A52" s="16"/>
      <c r="B52" s="8" t="s">
        <v>27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7"/>
      <c r="V52" s="7"/>
      <c r="W52" s="7"/>
      <c r="Y52" s="44"/>
      <c r="Z52" s="44" t="s">
        <v>70</v>
      </c>
      <c r="AA52" s="44" t="s">
        <v>100</v>
      </c>
      <c r="AB52" s="44" t="str">
        <f t="shared" si="2"/>
        <v>種別＿JOC杯 Ｕ－２０シングルス大会</v>
      </c>
      <c r="AC52" s="44">
        <v>2</v>
      </c>
      <c r="AD52" s="44">
        <v>4</v>
      </c>
      <c r="AE52" s="44"/>
      <c r="AF52" s="44"/>
      <c r="AG52" s="44"/>
      <c r="AH52" s="44"/>
      <c r="AI52" s="44">
        <v>4</v>
      </c>
    </row>
    <row r="53" spans="1:35" hidden="1">
      <c r="A53" s="16"/>
      <c r="B53" s="40" t="s">
        <v>128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7"/>
      <c r="V53" s="7"/>
      <c r="W53" s="7"/>
      <c r="Y53" s="44"/>
      <c r="Z53" s="44" t="s">
        <v>70</v>
      </c>
      <c r="AA53" s="44" t="s">
        <v>101</v>
      </c>
      <c r="AB53" s="44" t="str">
        <f t="shared" si="2"/>
        <v>種別＿JOC杯 Ｕ－１７シングルス大会</v>
      </c>
      <c r="AC53" s="44">
        <v>2</v>
      </c>
      <c r="AD53" s="44">
        <v>4</v>
      </c>
      <c r="AE53" s="44"/>
      <c r="AF53" s="44"/>
      <c r="AG53" s="44"/>
      <c r="AH53" s="44"/>
      <c r="AI53" s="44">
        <v>4</v>
      </c>
    </row>
    <row r="54" spans="1:35" hidden="1">
      <c r="A54" s="16"/>
      <c r="B54" s="8" t="s">
        <v>28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7"/>
      <c r="V54" s="7"/>
      <c r="W54" s="7"/>
      <c r="Y54" s="44"/>
      <c r="Z54" s="44" t="s">
        <v>70</v>
      </c>
      <c r="AA54" s="44" t="s">
        <v>102</v>
      </c>
      <c r="AB54" s="44" t="str">
        <f t="shared" si="2"/>
        <v>種別＿JOC杯 Ｕ－１４シングルス大会</v>
      </c>
      <c r="AC54" s="44"/>
      <c r="AD54" s="44">
        <v>2</v>
      </c>
      <c r="AE54" s="44">
        <v>4</v>
      </c>
      <c r="AF54" s="44"/>
      <c r="AG54" s="44"/>
      <c r="AH54" s="44"/>
      <c r="AI54" s="44">
        <v>4</v>
      </c>
    </row>
    <row r="55" spans="1:35" hidden="1">
      <c r="A55" s="16"/>
      <c r="B55" s="8" t="s">
        <v>35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7"/>
      <c r="V55" s="7"/>
      <c r="W55" s="7"/>
      <c r="Y55" s="44"/>
      <c r="Z55" s="44" t="s">
        <v>70</v>
      </c>
      <c r="AA55" s="44" t="s">
        <v>97</v>
      </c>
      <c r="AB55" s="44" t="str">
        <f t="shared" si="2"/>
        <v>種別＿JOC杯 Ｕ－２０ダブルス大会</v>
      </c>
      <c r="AC55" s="44">
        <v>2</v>
      </c>
      <c r="AD55" s="44">
        <v>4</v>
      </c>
      <c r="AE55" s="44"/>
      <c r="AF55" s="44"/>
      <c r="AG55" s="44"/>
      <c r="AH55" s="44"/>
      <c r="AI55" s="44">
        <v>4</v>
      </c>
    </row>
    <row r="56" spans="1:35" hidden="1">
      <c r="A56" s="16"/>
      <c r="B56" s="8" t="s">
        <v>29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7"/>
      <c r="V56" s="7"/>
      <c r="W56" s="7"/>
      <c r="Y56" s="44"/>
      <c r="Z56" s="44" t="s">
        <v>70</v>
      </c>
      <c r="AA56" s="44" t="s">
        <v>98</v>
      </c>
      <c r="AB56" s="44" t="str">
        <f t="shared" si="2"/>
        <v>種別＿JOC杯 Ｕ－１７ダブルス大会</v>
      </c>
      <c r="AC56" s="44">
        <v>2</v>
      </c>
      <c r="AD56" s="44">
        <v>4</v>
      </c>
      <c r="AE56" s="44"/>
      <c r="AF56" s="44"/>
      <c r="AG56" s="44"/>
      <c r="AH56" s="44"/>
      <c r="AI56" s="44">
        <v>4</v>
      </c>
    </row>
    <row r="57" spans="1:35" hidden="1">
      <c r="A57" s="16"/>
      <c r="B57" s="8" t="s">
        <v>97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7"/>
      <c r="V57" s="7"/>
      <c r="W57" s="7"/>
      <c r="Y57" s="44"/>
      <c r="Z57" s="44" t="s">
        <v>72</v>
      </c>
      <c r="AA57" s="44" t="s">
        <v>99</v>
      </c>
      <c r="AB57" s="44" t="str">
        <f t="shared" si="2"/>
        <v>種別＿ｼﾞｭﾆｱ Ｕ－１４ダブルス大会</v>
      </c>
      <c r="AC57" s="44"/>
      <c r="AD57" s="44">
        <v>2</v>
      </c>
      <c r="AE57" s="44">
        <v>4</v>
      </c>
      <c r="AF57" s="44"/>
      <c r="AG57" s="44"/>
      <c r="AH57" s="44"/>
      <c r="AI57" s="44">
        <v>4</v>
      </c>
    </row>
    <row r="58" spans="1:35" hidden="1">
      <c r="A58" s="16"/>
      <c r="B58" s="8" t="s">
        <v>98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7"/>
      <c r="V58" s="7"/>
      <c r="W58" s="7"/>
      <c r="Y58" s="44"/>
      <c r="Z58" s="44" t="s">
        <v>76</v>
      </c>
      <c r="AA58" s="44" t="s">
        <v>30</v>
      </c>
      <c r="AB58" s="44" t="str">
        <f t="shared" si="2"/>
        <v>種別＿ｼﾞｬﾊﾟﾝｶｯﾌﾟ Ｕ－２０シングルス大会</v>
      </c>
      <c r="AC58" s="44">
        <v>2</v>
      </c>
      <c r="AD58" s="44">
        <v>4</v>
      </c>
      <c r="AE58" s="44"/>
      <c r="AF58" s="44"/>
      <c r="AG58" s="44"/>
      <c r="AH58" s="44"/>
      <c r="AI58" s="44">
        <v>4</v>
      </c>
    </row>
    <row r="59" spans="1:35" hidden="1">
      <c r="A59" s="16"/>
      <c r="B59" s="8" t="s">
        <v>99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7"/>
      <c r="V59" s="7"/>
      <c r="W59" s="7"/>
      <c r="Y59" s="44"/>
      <c r="Z59" s="44" t="s">
        <v>75</v>
      </c>
      <c r="AA59" s="44" t="s">
        <v>31</v>
      </c>
      <c r="AB59" s="44" t="str">
        <f t="shared" si="2"/>
        <v>種別＿ｼﾞｬﾊﾟﾝｶｯﾌﾟ Ｕ－１７シングルス大会</v>
      </c>
      <c r="AC59" s="44">
        <v>2</v>
      </c>
      <c r="AD59" s="44">
        <v>4</v>
      </c>
      <c r="AE59" s="44"/>
      <c r="AF59" s="44"/>
      <c r="AG59" s="44"/>
      <c r="AH59" s="44"/>
      <c r="AI59" s="44">
        <v>4</v>
      </c>
    </row>
    <row r="60" spans="1:35" hidden="1">
      <c r="A60" s="16"/>
      <c r="B60" s="8" t="s">
        <v>100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7"/>
      <c r="V60" s="7"/>
      <c r="W60" s="7"/>
      <c r="Y60" s="44"/>
      <c r="Z60" s="44" t="s">
        <v>75</v>
      </c>
      <c r="AA60" s="44" t="s">
        <v>32</v>
      </c>
      <c r="AB60" s="44" t="str">
        <f t="shared" si="2"/>
        <v>種別＿ｼﾞｬﾊﾟﾝｶｯﾌﾟ Ｕ－１４シングルス大会</v>
      </c>
      <c r="AC60" s="44"/>
      <c r="AD60" s="44">
        <v>2</v>
      </c>
      <c r="AE60" s="44">
        <v>4</v>
      </c>
      <c r="AF60" s="44"/>
      <c r="AG60" s="44"/>
      <c r="AH60" s="44"/>
      <c r="AI60" s="44">
        <v>4</v>
      </c>
    </row>
    <row r="61" spans="1:35" hidden="1">
      <c r="A61" s="16"/>
      <c r="B61" s="8" t="s">
        <v>101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7"/>
      <c r="V61" s="7"/>
      <c r="W61" s="7"/>
      <c r="Y61" s="44"/>
      <c r="Z61" s="44" t="s">
        <v>74</v>
      </c>
      <c r="AA61" s="44" t="s">
        <v>103</v>
      </c>
      <c r="AB61" s="44" t="str">
        <f t="shared" si="2"/>
        <v>種別＿シニア 全日本シニア選手権大会</v>
      </c>
      <c r="AC61" s="44">
        <v>4</v>
      </c>
      <c r="AD61" s="44">
        <v>8</v>
      </c>
      <c r="AE61" s="44">
        <v>16</v>
      </c>
      <c r="AF61" s="44">
        <v>32</v>
      </c>
      <c r="AG61" s="44"/>
      <c r="AH61" s="44"/>
      <c r="AI61" s="44">
        <v>32</v>
      </c>
    </row>
    <row r="62" spans="1:35" hidden="1">
      <c r="A62" s="16"/>
      <c r="B62" s="8" t="s">
        <v>102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7"/>
      <c r="V62" s="7"/>
      <c r="W62" s="7"/>
      <c r="Y62" s="44"/>
      <c r="Z62" s="44" t="s">
        <v>73</v>
      </c>
      <c r="AA62" s="44" t="s">
        <v>49</v>
      </c>
      <c r="AB62" s="44" t="str">
        <f t="shared" si="2"/>
        <v>種別＿シニア 全日本ミックス選手権大会</v>
      </c>
      <c r="AC62" s="44">
        <v>4</v>
      </c>
      <c r="AD62" s="44">
        <v>8</v>
      </c>
      <c r="AE62" s="44">
        <v>16</v>
      </c>
      <c r="AF62" s="44">
        <v>32</v>
      </c>
      <c r="AG62" s="44"/>
      <c r="AH62" s="44"/>
      <c r="AI62" s="44">
        <v>32</v>
      </c>
    </row>
    <row r="63" spans="1:35" hidden="1">
      <c r="A63" s="16"/>
      <c r="B63" s="8" t="s">
        <v>97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7"/>
      <c r="V63" s="7"/>
      <c r="W63" s="7"/>
      <c r="Y63" s="44"/>
      <c r="Z63" s="44" t="s">
        <v>73</v>
      </c>
      <c r="AA63" s="44" t="s">
        <v>152</v>
      </c>
      <c r="AB63" s="44" t="str">
        <f t="shared" si="2"/>
        <v>種別＿シニア 西日本シニア選手権大会</v>
      </c>
      <c r="AC63" s="44">
        <v>2</v>
      </c>
      <c r="AD63" s="44">
        <v>4</v>
      </c>
      <c r="AE63" s="44">
        <v>8</v>
      </c>
      <c r="AF63" s="44">
        <v>16</v>
      </c>
      <c r="AG63" s="44"/>
      <c r="AH63" s="44"/>
      <c r="AI63" s="44">
        <v>16</v>
      </c>
    </row>
    <row r="64" spans="1:35" hidden="1">
      <c r="A64" s="16"/>
      <c r="B64" s="8" t="s">
        <v>98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7"/>
      <c r="V64" s="7"/>
      <c r="W64" s="7"/>
      <c r="Y64" s="44"/>
      <c r="Z64" s="44" t="s">
        <v>73</v>
      </c>
      <c r="AA64" s="44" t="s">
        <v>153</v>
      </c>
      <c r="AB64" s="44" t="str">
        <f t="shared" ref="AB64:AB66" si="7">Z64&amp;AA64</f>
        <v>種別＿シニア 中国地区選手権大会(シニア)</v>
      </c>
      <c r="AC64" s="44"/>
      <c r="AD64" s="44">
        <v>2</v>
      </c>
      <c r="AE64" s="44">
        <v>4</v>
      </c>
      <c r="AF64" s="44">
        <v>8</v>
      </c>
      <c r="AG64" s="44">
        <v>16</v>
      </c>
      <c r="AH64" s="44"/>
      <c r="AI64" s="44">
        <v>16</v>
      </c>
    </row>
    <row r="65" spans="1:35" hidden="1">
      <c r="A65" s="16"/>
      <c r="B65" s="8" t="s">
        <v>99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7"/>
      <c r="V65" s="7"/>
      <c r="W65" s="7"/>
      <c r="Y65" s="44"/>
      <c r="Z65" s="44" t="s">
        <v>73</v>
      </c>
      <c r="AA65" s="44" t="s">
        <v>154</v>
      </c>
      <c r="AB65" s="44" t="str">
        <f t="shared" ref="AB65" si="8">Z65&amp;AA65</f>
        <v>種別＿シニア 広島県選手権大会(シニア)</v>
      </c>
      <c r="AC65" s="44"/>
      <c r="AD65" s="44"/>
      <c r="AE65" s="44">
        <v>2</v>
      </c>
      <c r="AF65" s="44">
        <v>8</v>
      </c>
      <c r="AG65" s="44">
        <v>16</v>
      </c>
      <c r="AH65" s="44" t="s">
        <v>6</v>
      </c>
      <c r="AI65" s="44">
        <v>16</v>
      </c>
    </row>
    <row r="66" spans="1:35" hidden="1">
      <c r="A66" s="16"/>
      <c r="B66" s="8" t="s">
        <v>30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7"/>
      <c r="V66" s="7"/>
      <c r="W66" s="7"/>
      <c r="Y66" s="44"/>
      <c r="Z66" s="44" t="s">
        <v>73</v>
      </c>
      <c r="AA66" s="44" t="s">
        <v>155</v>
      </c>
      <c r="AB66" s="44" t="str">
        <f t="shared" si="7"/>
        <v>種別＿シニア 広島県ミックスダブルス大会(シニア)</v>
      </c>
      <c r="AC66" s="44"/>
      <c r="AD66" s="44"/>
      <c r="AE66" s="44">
        <v>2</v>
      </c>
      <c r="AF66" s="44">
        <v>8</v>
      </c>
      <c r="AG66" s="44">
        <v>16</v>
      </c>
      <c r="AH66" s="44" t="s">
        <v>6</v>
      </c>
      <c r="AI66" s="44">
        <v>16</v>
      </c>
    </row>
    <row r="67" spans="1:35" hidden="1">
      <c r="A67" s="16"/>
      <c r="B67" s="8" t="s">
        <v>31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7"/>
      <c r="V67" s="7"/>
      <c r="W67" s="7"/>
      <c r="Y67" s="44"/>
      <c r="AB67" s="1"/>
    </row>
    <row r="68" spans="1:35" hidden="1">
      <c r="A68" s="16"/>
      <c r="B68" s="8" t="s">
        <v>32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7"/>
      <c r="V68" s="7"/>
      <c r="W68" s="7"/>
      <c r="Y68" s="44"/>
    </row>
    <row r="69" spans="1:35" hidden="1">
      <c r="A69" s="16"/>
      <c r="B69" s="8" t="s">
        <v>103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7"/>
      <c r="V69" s="7"/>
      <c r="W69" s="7"/>
      <c r="Y69" s="44"/>
    </row>
    <row r="70" spans="1:35" hidden="1">
      <c r="A70" s="16"/>
      <c r="B70" s="8" t="s">
        <v>49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7"/>
      <c r="V70" s="7"/>
      <c r="W70" s="7"/>
    </row>
    <row r="71" spans="1:35" hidden="1">
      <c r="A71" s="16"/>
      <c r="B71" s="8" t="s">
        <v>104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7"/>
      <c r="V71" s="7"/>
      <c r="W71" s="7"/>
    </row>
    <row r="72" spans="1:35" hidden="1">
      <c r="A72" s="16"/>
      <c r="B72" s="8" t="s">
        <v>105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7"/>
      <c r="V72" s="7"/>
      <c r="W72" s="7"/>
    </row>
    <row r="73" spans="1:35" hidden="1">
      <c r="A73" s="6"/>
      <c r="B73" s="8" t="s">
        <v>106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35">
      <c r="B74" s="45"/>
    </row>
  </sheetData>
  <mergeCells count="2">
    <mergeCell ref="AA1:AI1"/>
    <mergeCell ref="A1:W1"/>
  </mergeCells>
  <phoneticPr fontId="1"/>
  <dataValidations count="3">
    <dataValidation type="list" allowBlank="1" showInputMessage="1" showErrorMessage="1" sqref="D3" xr:uid="{14146535-2E43-4271-A96F-9644E66E9DEC}">
      <formula1>$D$6:$D$13</formula1>
    </dataValidation>
    <dataValidation type="list" allowBlank="1" showInputMessage="1" showErrorMessage="1" sqref="B3" xr:uid="{304176DC-3D64-44AE-AA06-5CD3BDD49659}">
      <formula1>INDIRECT(A3)</formula1>
    </dataValidation>
    <dataValidation type="list" allowBlank="1" showInputMessage="1" showErrorMessage="1" sqref="A3" xr:uid="{51D00882-C751-458C-AAC6-A2C16F139834}">
      <formula1>$Y$3:$Y$12</formula1>
    </dataValidation>
  </dataValidations>
  <pageMargins left="0.7" right="0.7" top="0.75" bottom="0.75" header="0.3" footer="0.3"/>
  <pageSetup paperSize="8" scale="98" orientation="portrait" r:id="rId1"/>
  <colBreaks count="2" manualBreakCount="2">
    <brk id="7" max="72" man="1"/>
    <brk id="20" max="7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11</vt:i4>
      </vt:variant>
    </vt:vector>
  </HeadingPairs>
  <TitlesOfParts>
    <vt:vector size="12" baseType="lpstr">
      <vt:lpstr>等級認定検索システム</vt:lpstr>
      <vt:lpstr>等級認定検索システム!Print_Area</vt:lpstr>
      <vt:lpstr>等級認定検索システム!種別＿35</vt:lpstr>
      <vt:lpstr>等級認定検索システム!種別＿45</vt:lpstr>
      <vt:lpstr>等級認定検索システム!種別＿JOC杯</vt:lpstr>
      <vt:lpstr>等級認定検索システム!種別＿シニア</vt:lpstr>
      <vt:lpstr>等級認定検索システム!種別＿ｼﾞｬﾊﾟﾝｶｯﾌﾟ</vt:lpstr>
      <vt:lpstr>等級認定検索システム!種別＿ｼﾞｭﾆｱ</vt:lpstr>
      <vt:lpstr>等級認定検索システム!種別＿一般男女</vt:lpstr>
      <vt:lpstr>等級認定検索システム!種別＿高校</vt:lpstr>
      <vt:lpstr>等級認定検索システム!種別＿小学</vt:lpstr>
      <vt:lpstr>等級認定検索システム!種別＿中学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2026-06-10T14:18:43Z</dcterms:modified>
</cp:coreProperties>
</file>